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eeg47\Documents\1.Websites\"/>
    </mc:Choice>
  </mc:AlternateContent>
  <xr:revisionPtr revIDLastSave="0" documentId="8_{5D50DBE5-B11D-465A-8A91-0F6BE2EF110D}" xr6:coauthVersionLast="47" xr6:coauthVersionMax="47" xr10:uidLastSave="{00000000-0000-0000-0000-000000000000}"/>
  <bookViews>
    <workbookView xWindow="22932" yWindow="-108" windowWidth="30936" windowHeight="16776" xr2:uid="{00000000-000D-0000-FFFF-FFFF00000000}"/>
  </bookViews>
  <sheets>
    <sheet name="Instructions" sheetId="33" r:id="rId1"/>
    <sheet name="RiskSerializationData8" sheetId="32" state="hidden" r:id="rId2"/>
    <sheet name="Cash Flow Calculator Blank" sheetId="34" r:id="rId3"/>
    <sheet name="Cash Flow Calculator Example" sheetId="17" r:id="rId4"/>
    <sheet name="COA" sheetId="1" state="hidden" r:id="rId5"/>
    <sheet name="rsklibSimData" sheetId="26" state="hidden" r:id="rId6"/>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BrowseRecords" localSheetId="1">RiskSerializationData8!$6:$10</definedName>
    <definedName name="DistributionRecords" localSheetId="1">RiskSerializationData8!$13:$19</definedName>
    <definedName name="Pal_Workbook_GUID" hidden="1">"HGFCBTSU1CZU8517SBM9P42Y"</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imulationResultsStorageLocation" hidden="1">"1"</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 name="RskLibSimDataGUID" localSheetId="5" hidden="1">"5G3IT9BT"</definedName>
    <definedName name="SerializationHeader" localSheetId="1">RiskSerializationData8!$A$1:$B$3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 i="34" l="1"/>
  <c r="T14" i="34" s="1"/>
  <c r="T17" i="34" s="1"/>
  <c r="T18" i="34" s="1"/>
  <c r="T19" i="34" s="1"/>
  <c r="T25" i="17"/>
  <c r="T10" i="17"/>
  <c r="T9" i="17"/>
  <c r="T8" i="17"/>
  <c r="T7" i="17"/>
  <c r="T6" i="17"/>
  <c r="T5" i="17"/>
  <c r="T25" i="34"/>
  <c r="T10" i="34"/>
  <c r="T9" i="34"/>
  <c r="T8" i="34"/>
  <c r="T7" i="34"/>
  <c r="T6" i="34"/>
  <c r="T5" i="34"/>
  <c r="P60" i="34"/>
  <c r="P59" i="34"/>
  <c r="P58" i="34"/>
  <c r="P57" i="34"/>
  <c r="P56" i="34"/>
  <c r="P55" i="34"/>
  <c r="P54" i="34"/>
  <c r="P50" i="34"/>
  <c r="P48" i="34"/>
  <c r="P47" i="34"/>
  <c r="P46" i="34"/>
  <c r="L45" i="34"/>
  <c r="K45" i="34"/>
  <c r="E45" i="34"/>
  <c r="D45" i="34"/>
  <c r="P44" i="34"/>
  <c r="L43" i="34"/>
  <c r="K43" i="34"/>
  <c r="J43" i="34"/>
  <c r="I43" i="34"/>
  <c r="E43" i="34"/>
  <c r="D43" i="34"/>
  <c r="P42" i="34"/>
  <c r="J45" i="34"/>
  <c r="I45" i="34"/>
  <c r="H43" i="34"/>
  <c r="G43" i="34"/>
  <c r="F43" i="34"/>
  <c r="P40" i="34"/>
  <c r="P35" i="34"/>
  <c r="M22" i="34"/>
  <c r="P33" i="34"/>
  <c r="P31" i="34"/>
  <c r="P30" i="34"/>
  <c r="P29" i="34"/>
  <c r="P28" i="34"/>
  <c r="P27" i="34"/>
  <c r="P26" i="34"/>
  <c r="P25" i="34"/>
  <c r="P24" i="34"/>
  <c r="L22" i="34"/>
  <c r="K22" i="34"/>
  <c r="J22" i="34"/>
  <c r="I22" i="34"/>
  <c r="H22" i="34"/>
  <c r="G22" i="34"/>
  <c r="F22" i="34"/>
  <c r="E22" i="34"/>
  <c r="D22" i="34"/>
  <c r="P19" i="34"/>
  <c r="P18" i="34"/>
  <c r="P17" i="34"/>
  <c r="P16" i="34"/>
  <c r="P15" i="34"/>
  <c r="P14" i="34"/>
  <c r="P13" i="34"/>
  <c r="P12" i="34"/>
  <c r="P11" i="34"/>
  <c r="P10" i="34"/>
  <c r="P9" i="34"/>
  <c r="O8" i="34"/>
  <c r="N8" i="34"/>
  <c r="M8" i="34"/>
  <c r="L8" i="34"/>
  <c r="K8" i="34"/>
  <c r="J8" i="34"/>
  <c r="I8" i="34"/>
  <c r="H8" i="34"/>
  <c r="G8" i="34"/>
  <c r="F8" i="34"/>
  <c r="E8" i="34"/>
  <c r="D8" i="34"/>
  <c r="T20" i="34" l="1"/>
  <c r="D38" i="34"/>
  <c r="D63" i="34" s="1"/>
  <c r="D64" i="34" s="1"/>
  <c r="I38" i="34"/>
  <c r="I63" i="34" s="1"/>
  <c r="J38" i="34"/>
  <c r="J63" i="34" s="1"/>
  <c r="K38" i="34"/>
  <c r="K63" i="34" s="1"/>
  <c r="E38" i="34"/>
  <c r="L38" i="34"/>
  <c r="E63" i="34"/>
  <c r="P8" i="34"/>
  <c r="L63" i="34"/>
  <c r="P32" i="34"/>
  <c r="P49" i="34"/>
  <c r="N22" i="34"/>
  <c r="P51" i="34"/>
  <c r="P23" i="34"/>
  <c r="P39" i="34"/>
  <c r="F45" i="34"/>
  <c r="G45" i="34"/>
  <c r="F38" i="34"/>
  <c r="F63" i="34" s="1"/>
  <c r="H45" i="34"/>
  <c r="G38" i="34"/>
  <c r="G63" i="34" s="1"/>
  <c r="H38" i="34"/>
  <c r="H63" i="34" s="1"/>
  <c r="N45" i="34" l="1"/>
  <c r="N43" i="34"/>
  <c r="N38" i="34" s="1"/>
  <c r="N63" i="34" s="1"/>
  <c r="P53" i="34"/>
  <c r="E5" i="34"/>
  <c r="P34" i="34"/>
  <c r="M45" i="34"/>
  <c r="P41" i="34"/>
  <c r="P52" i="34"/>
  <c r="M43" i="34"/>
  <c r="M38" i="34" l="1"/>
  <c r="M63" i="34" s="1"/>
  <c r="E64" i="34"/>
  <c r="O22" i="34"/>
  <c r="O45" i="34"/>
  <c r="P45" i="34" s="1"/>
  <c r="O43" i="34"/>
  <c r="P43" i="34" s="1"/>
  <c r="P22" i="34" l="1"/>
  <c r="F5" i="34"/>
  <c r="O38" i="34"/>
  <c r="P38" i="34" s="1"/>
  <c r="F64" i="34" l="1"/>
  <c r="O63" i="34"/>
  <c r="P63" i="34" s="1"/>
  <c r="G5" i="34" l="1"/>
  <c r="G64" i="34" l="1"/>
  <c r="H5" i="34" l="1"/>
  <c r="H64" i="34" l="1"/>
  <c r="I5" i="34" l="1"/>
  <c r="I64" i="34" l="1"/>
  <c r="J5" i="34" s="1"/>
  <c r="J64" i="34" s="1"/>
  <c r="K5" i="34" s="1"/>
  <c r="K64" i="34" s="1"/>
  <c r="L5" i="34" s="1"/>
  <c r="L64" i="34" s="1"/>
  <c r="M5" i="34" s="1"/>
  <c r="M64" i="34" s="1"/>
  <c r="N5" i="34" s="1"/>
  <c r="N64" i="34" s="1"/>
  <c r="O5" i="34" s="1"/>
  <c r="O64" i="34" s="1"/>
  <c r="P64" i="34" s="1"/>
  <c r="P5" i="34"/>
  <c r="L10" i="32" l="1"/>
  <c r="A10" i="32"/>
  <c r="L9" i="32"/>
  <c r="A9" i="32"/>
  <c r="L8" i="32"/>
  <c r="A8" i="32"/>
  <c r="L7" i="32"/>
  <c r="A7" i="32"/>
  <c r="P6" i="32"/>
  <c r="L6" i="32"/>
  <c r="A6" i="32"/>
  <c r="A13" i="32"/>
  <c r="A14" i="32"/>
  <c r="A15" i="32"/>
  <c r="A16" i="32"/>
  <c r="A18" i="32"/>
  <c r="A17" i="32"/>
  <c r="N35" i="17"/>
  <c r="P35" i="17" s="1"/>
  <c r="M35" i="17"/>
  <c r="O35" i="17" s="1"/>
  <c r="N34" i="17"/>
  <c r="M34" i="17"/>
  <c r="O34" i="17" s="1"/>
  <c r="M32" i="17"/>
  <c r="M23" i="17"/>
  <c r="N23" i="17"/>
  <c r="O23" i="17" s="1"/>
  <c r="P23" i="17" s="1"/>
  <c r="L22" i="17"/>
  <c r="K22" i="17"/>
  <c r="J22" i="17"/>
  <c r="I22" i="17"/>
  <c r="H22" i="17"/>
  <c r="G22" i="17"/>
  <c r="F22" i="17"/>
  <c r="E22" i="17"/>
  <c r="D22" i="17"/>
  <c r="N32" i="17"/>
  <c r="N22" i="17" s="1"/>
  <c r="M22" i="17"/>
  <c r="I60" i="17"/>
  <c r="P60" i="17" s="1"/>
  <c r="P59" i="17"/>
  <c r="P58" i="17"/>
  <c r="P57" i="17"/>
  <c r="P56" i="17"/>
  <c r="P55" i="17"/>
  <c r="P54" i="17"/>
  <c r="M53" i="17"/>
  <c r="L52" i="17"/>
  <c r="M52" i="17" s="1"/>
  <c r="D52" i="17"/>
  <c r="M51" i="17"/>
  <c r="M50" i="17"/>
  <c r="N50" i="17"/>
  <c r="P50" i="17" s="1"/>
  <c r="M49" i="17"/>
  <c r="P48" i="17"/>
  <c r="P47" i="17"/>
  <c r="P46" i="17"/>
  <c r="P44" i="17"/>
  <c r="P42" i="17"/>
  <c r="L41" i="17"/>
  <c r="L45" i="17" s="1"/>
  <c r="L38" i="17" s="1"/>
  <c r="L63" i="17" s="1"/>
  <c r="L43" i="17"/>
  <c r="K41" i="17"/>
  <c r="K43" i="17" s="1"/>
  <c r="J41" i="17"/>
  <c r="J43" i="17" s="1"/>
  <c r="J38" i="17" s="1"/>
  <c r="J45" i="17"/>
  <c r="I41" i="17"/>
  <c r="I45" i="17" s="1"/>
  <c r="H41" i="17"/>
  <c r="H43" i="17" s="1"/>
  <c r="H38" i="17" s="1"/>
  <c r="H63" i="17" s="1"/>
  <c r="G41" i="17"/>
  <c r="G43" i="17"/>
  <c r="F41" i="17"/>
  <c r="F43" i="17"/>
  <c r="E41" i="17"/>
  <c r="E43" i="17" s="1"/>
  <c r="D41" i="17"/>
  <c r="D43" i="17" s="1"/>
  <c r="D45" i="17"/>
  <c r="P40" i="17"/>
  <c r="N39" i="17"/>
  <c r="M39" i="17"/>
  <c r="P33" i="17"/>
  <c r="P31" i="17"/>
  <c r="P29" i="17"/>
  <c r="P28" i="17"/>
  <c r="P27" i="17"/>
  <c r="P26" i="17"/>
  <c r="P19" i="17"/>
  <c r="P18" i="17"/>
  <c r="P17" i="17"/>
  <c r="P16" i="17"/>
  <c r="P15" i="17"/>
  <c r="P14" i="17"/>
  <c r="P13" i="17"/>
  <c r="P12" i="17"/>
  <c r="P11" i="17"/>
  <c r="P10" i="17"/>
  <c r="P9" i="17"/>
  <c r="T13" i="17" s="1"/>
  <c r="O8" i="17"/>
  <c r="N8" i="17"/>
  <c r="M8" i="17"/>
  <c r="L8" i="17"/>
  <c r="K8" i="17"/>
  <c r="J8" i="17"/>
  <c r="J63" i="17" s="1"/>
  <c r="I8" i="17"/>
  <c r="H8" i="17"/>
  <c r="G8" i="17"/>
  <c r="G63" i="17" s="1"/>
  <c r="F8" i="17"/>
  <c r="E8" i="17"/>
  <c r="D8" i="17"/>
  <c r="A19" i="32"/>
  <c r="O50" i="17"/>
  <c r="F45" i="17"/>
  <c r="F38" i="17" s="1"/>
  <c r="F63" i="17" s="1"/>
  <c r="N49" i="17"/>
  <c r="P49" i="17" s="1"/>
  <c r="N51" i="17"/>
  <c r="O51" i="17" s="1"/>
  <c r="O49" i="17"/>
  <c r="G45" i="17"/>
  <c r="N53" i="17"/>
  <c r="H45" i="17"/>
  <c r="G38" i="17"/>
  <c r="P24" i="17"/>
  <c r="P30" i="17"/>
  <c r="P25" i="17"/>
  <c r="E348" i="1"/>
  <c r="F348" i="1"/>
  <c r="G348" i="1"/>
  <c r="H348" i="1"/>
  <c r="I348" i="1"/>
  <c r="J348" i="1"/>
  <c r="K348" i="1"/>
  <c r="L348" i="1"/>
  <c r="M348" i="1"/>
  <c r="N348" i="1"/>
  <c r="O348" i="1"/>
  <c r="E307" i="1"/>
  <c r="F307" i="1"/>
  <c r="G307" i="1"/>
  <c r="H307" i="1"/>
  <c r="I307" i="1"/>
  <c r="J307" i="1"/>
  <c r="K307" i="1"/>
  <c r="L307" i="1"/>
  <c r="M307" i="1"/>
  <c r="N307" i="1"/>
  <c r="O307" i="1"/>
  <c r="E318" i="1"/>
  <c r="F318" i="1"/>
  <c r="G318" i="1"/>
  <c r="H318" i="1"/>
  <c r="I318" i="1"/>
  <c r="J318" i="1"/>
  <c r="K318" i="1"/>
  <c r="L318" i="1"/>
  <c r="M318" i="1"/>
  <c r="N318" i="1"/>
  <c r="O318" i="1"/>
  <c r="E327" i="1"/>
  <c r="F327" i="1"/>
  <c r="G327" i="1"/>
  <c r="H327" i="1"/>
  <c r="I327" i="1"/>
  <c r="J327" i="1"/>
  <c r="K327" i="1"/>
  <c r="L327" i="1"/>
  <c r="M327" i="1"/>
  <c r="N327" i="1"/>
  <c r="O327" i="1"/>
  <c r="E331" i="1"/>
  <c r="F331" i="1"/>
  <c r="G331" i="1"/>
  <c r="H331" i="1"/>
  <c r="I331" i="1"/>
  <c r="J331" i="1"/>
  <c r="K331" i="1"/>
  <c r="L331" i="1"/>
  <c r="M331" i="1"/>
  <c r="N331" i="1"/>
  <c r="O331" i="1"/>
  <c r="E337" i="1"/>
  <c r="F337" i="1"/>
  <c r="G337" i="1"/>
  <c r="H337" i="1"/>
  <c r="I337" i="1"/>
  <c r="J337" i="1"/>
  <c r="K337" i="1"/>
  <c r="L337" i="1"/>
  <c r="M337" i="1"/>
  <c r="N337" i="1"/>
  <c r="O337" i="1"/>
  <c r="E343" i="1"/>
  <c r="F343" i="1"/>
  <c r="G343" i="1"/>
  <c r="H343" i="1"/>
  <c r="I343" i="1"/>
  <c r="J343" i="1"/>
  <c r="K343" i="1"/>
  <c r="L343" i="1"/>
  <c r="M343" i="1"/>
  <c r="N343" i="1"/>
  <c r="O343" i="1"/>
  <c r="E258" i="1"/>
  <c r="F258" i="1"/>
  <c r="F254" i="1"/>
  <c r="G258" i="1"/>
  <c r="H258" i="1"/>
  <c r="I258" i="1"/>
  <c r="J258" i="1"/>
  <c r="K258" i="1"/>
  <c r="L258" i="1"/>
  <c r="M258" i="1"/>
  <c r="M254" i="1" s="1"/>
  <c r="N258" i="1"/>
  <c r="O258" i="1"/>
  <c r="E262" i="1"/>
  <c r="E254" i="1" s="1"/>
  <c r="F262" i="1"/>
  <c r="G262" i="1"/>
  <c r="H262" i="1"/>
  <c r="I262" i="1"/>
  <c r="I254" i="1" s="1"/>
  <c r="J262" i="1"/>
  <c r="K262" i="1"/>
  <c r="K254" i="1"/>
  <c r="L262" i="1"/>
  <c r="M262" i="1"/>
  <c r="N262" i="1"/>
  <c r="O262" i="1"/>
  <c r="E267" i="1"/>
  <c r="F267" i="1"/>
  <c r="G267" i="1"/>
  <c r="H267" i="1"/>
  <c r="H254" i="1" s="1"/>
  <c r="I267" i="1"/>
  <c r="J267" i="1"/>
  <c r="K267" i="1"/>
  <c r="L267" i="1"/>
  <c r="M267" i="1"/>
  <c r="N267" i="1"/>
  <c r="O267" i="1"/>
  <c r="O254" i="1"/>
  <c r="E275" i="1"/>
  <c r="F275" i="1"/>
  <c r="G275" i="1"/>
  <c r="H275" i="1"/>
  <c r="I275" i="1"/>
  <c r="J275" i="1"/>
  <c r="K275" i="1"/>
  <c r="L275" i="1"/>
  <c r="L254" i="1" s="1"/>
  <c r="M275" i="1"/>
  <c r="N275" i="1"/>
  <c r="O275" i="1"/>
  <c r="E280" i="1"/>
  <c r="F280" i="1"/>
  <c r="G280" i="1"/>
  <c r="H280" i="1"/>
  <c r="I280" i="1"/>
  <c r="J280" i="1"/>
  <c r="K280" i="1"/>
  <c r="L280" i="1"/>
  <c r="M280" i="1"/>
  <c r="N280" i="1"/>
  <c r="O280" i="1"/>
  <c r="E287" i="1"/>
  <c r="F287" i="1"/>
  <c r="G287" i="1"/>
  <c r="H287" i="1"/>
  <c r="I287" i="1"/>
  <c r="J287" i="1"/>
  <c r="K287" i="1"/>
  <c r="L287" i="1"/>
  <c r="M287" i="1"/>
  <c r="N287" i="1"/>
  <c r="O287" i="1"/>
  <c r="E225" i="1"/>
  <c r="F225" i="1"/>
  <c r="G225" i="1"/>
  <c r="H225" i="1"/>
  <c r="I225" i="1"/>
  <c r="J225" i="1"/>
  <c r="K225" i="1"/>
  <c r="L225" i="1"/>
  <c r="M225" i="1"/>
  <c r="N225" i="1"/>
  <c r="O225" i="1"/>
  <c r="E238" i="1"/>
  <c r="F238" i="1"/>
  <c r="G238" i="1"/>
  <c r="H238" i="1"/>
  <c r="I238" i="1"/>
  <c r="J238" i="1"/>
  <c r="K238" i="1"/>
  <c r="L238" i="1"/>
  <c r="M238" i="1"/>
  <c r="N238" i="1"/>
  <c r="O238" i="1"/>
  <c r="E244" i="1"/>
  <c r="F244" i="1"/>
  <c r="G244" i="1"/>
  <c r="H244" i="1"/>
  <c r="I244" i="1"/>
  <c r="J244" i="1"/>
  <c r="K244" i="1"/>
  <c r="L244" i="1"/>
  <c r="M244" i="1"/>
  <c r="N244" i="1"/>
  <c r="O244" i="1"/>
  <c r="E197" i="1"/>
  <c r="F197" i="1"/>
  <c r="G197" i="1"/>
  <c r="H197" i="1"/>
  <c r="I197" i="1"/>
  <c r="J197" i="1"/>
  <c r="K197" i="1"/>
  <c r="L197" i="1"/>
  <c r="M197" i="1"/>
  <c r="N197" i="1"/>
  <c r="O197" i="1"/>
  <c r="E218" i="1"/>
  <c r="F218" i="1"/>
  <c r="G218" i="1"/>
  <c r="H218" i="1"/>
  <c r="I218" i="1"/>
  <c r="J218" i="1"/>
  <c r="K218" i="1"/>
  <c r="L218" i="1"/>
  <c r="M218" i="1"/>
  <c r="N218" i="1"/>
  <c r="O218" i="1"/>
  <c r="E165" i="1"/>
  <c r="F165" i="1"/>
  <c r="G165" i="1"/>
  <c r="G156" i="1"/>
  <c r="H165" i="1"/>
  <c r="I165" i="1"/>
  <c r="J165" i="1"/>
  <c r="K165" i="1"/>
  <c r="L165" i="1"/>
  <c r="M165" i="1"/>
  <c r="N165" i="1"/>
  <c r="O165" i="1"/>
  <c r="O156" i="1" s="1"/>
  <c r="E171" i="1"/>
  <c r="F171" i="1"/>
  <c r="G171" i="1"/>
  <c r="H171" i="1"/>
  <c r="I171" i="1"/>
  <c r="J171" i="1"/>
  <c r="K171" i="1"/>
  <c r="L171" i="1"/>
  <c r="M171" i="1"/>
  <c r="N171" i="1"/>
  <c r="O171" i="1"/>
  <c r="E174" i="1"/>
  <c r="F174" i="1"/>
  <c r="G174" i="1"/>
  <c r="H174" i="1"/>
  <c r="I174" i="1"/>
  <c r="J174" i="1"/>
  <c r="K174" i="1"/>
  <c r="L174" i="1"/>
  <c r="M174" i="1"/>
  <c r="N174" i="1"/>
  <c r="O174" i="1"/>
  <c r="E177" i="1"/>
  <c r="F177" i="1"/>
  <c r="G177" i="1"/>
  <c r="H177" i="1"/>
  <c r="I177" i="1"/>
  <c r="J177" i="1"/>
  <c r="K177" i="1"/>
  <c r="L177" i="1"/>
  <c r="M177" i="1"/>
  <c r="N177" i="1"/>
  <c r="O177" i="1"/>
  <c r="E187" i="1"/>
  <c r="F187" i="1"/>
  <c r="G187" i="1"/>
  <c r="H187" i="1"/>
  <c r="H156" i="1" s="1"/>
  <c r="I187" i="1"/>
  <c r="J187" i="1"/>
  <c r="K187" i="1"/>
  <c r="L187" i="1"/>
  <c r="M187" i="1"/>
  <c r="N187" i="1"/>
  <c r="O187" i="1"/>
  <c r="E127" i="1"/>
  <c r="F127" i="1"/>
  <c r="G127" i="1"/>
  <c r="H127" i="1"/>
  <c r="I127" i="1"/>
  <c r="J127" i="1"/>
  <c r="K127" i="1"/>
  <c r="L127" i="1"/>
  <c r="M127" i="1"/>
  <c r="N127" i="1"/>
  <c r="O127" i="1"/>
  <c r="E130" i="1"/>
  <c r="F130" i="1"/>
  <c r="G130" i="1"/>
  <c r="H130" i="1"/>
  <c r="I130" i="1"/>
  <c r="J130" i="1"/>
  <c r="K130" i="1"/>
  <c r="L130" i="1"/>
  <c r="M130" i="1"/>
  <c r="N130" i="1"/>
  <c r="O130" i="1"/>
  <c r="E137" i="1"/>
  <c r="F137" i="1"/>
  <c r="G137" i="1"/>
  <c r="H137" i="1"/>
  <c r="I137" i="1"/>
  <c r="J137" i="1"/>
  <c r="K137" i="1"/>
  <c r="L137" i="1"/>
  <c r="M137" i="1"/>
  <c r="N137" i="1"/>
  <c r="O137" i="1"/>
  <c r="E142" i="1"/>
  <c r="F142" i="1"/>
  <c r="G142" i="1"/>
  <c r="H142" i="1"/>
  <c r="I142" i="1"/>
  <c r="J142" i="1"/>
  <c r="K142" i="1"/>
  <c r="L142" i="1"/>
  <c r="M142" i="1"/>
  <c r="N142" i="1"/>
  <c r="O142" i="1"/>
  <c r="E149" i="1"/>
  <c r="F149" i="1"/>
  <c r="G149" i="1"/>
  <c r="H149" i="1"/>
  <c r="I149" i="1"/>
  <c r="J149" i="1"/>
  <c r="K149" i="1"/>
  <c r="L149" i="1"/>
  <c r="M149" i="1"/>
  <c r="N149" i="1"/>
  <c r="O149" i="1"/>
  <c r="E152" i="1"/>
  <c r="F152" i="1"/>
  <c r="G152" i="1"/>
  <c r="H152" i="1"/>
  <c r="I152" i="1"/>
  <c r="J152" i="1"/>
  <c r="K152" i="1"/>
  <c r="L152" i="1"/>
  <c r="M152" i="1"/>
  <c r="N152" i="1"/>
  <c r="O152" i="1"/>
  <c r="E157" i="1"/>
  <c r="E156" i="1" s="1"/>
  <c r="F157" i="1"/>
  <c r="F156" i="1" s="1"/>
  <c r="G157" i="1"/>
  <c r="H157" i="1"/>
  <c r="I157" i="1"/>
  <c r="I156" i="1" s="1"/>
  <c r="J157" i="1"/>
  <c r="J156" i="1"/>
  <c r="K157" i="1"/>
  <c r="L157" i="1"/>
  <c r="L156" i="1" s="1"/>
  <c r="M157" i="1"/>
  <c r="M156" i="1"/>
  <c r="N157" i="1"/>
  <c r="N156" i="1" s="1"/>
  <c r="O157" i="1"/>
  <c r="M104" i="1"/>
  <c r="M103" i="1" s="1"/>
  <c r="N104" i="1"/>
  <c r="O104" i="1"/>
  <c r="E118" i="1"/>
  <c r="E103" i="1" s="1"/>
  <c r="F118" i="1"/>
  <c r="G118" i="1"/>
  <c r="H118" i="1"/>
  <c r="I118" i="1"/>
  <c r="J118" i="1"/>
  <c r="J103" i="1"/>
  <c r="K118" i="1"/>
  <c r="K103" i="1" s="1"/>
  <c r="L118" i="1"/>
  <c r="M118" i="1"/>
  <c r="N118" i="1"/>
  <c r="O118" i="1"/>
  <c r="E124" i="1"/>
  <c r="F124" i="1"/>
  <c r="F103" i="1"/>
  <c r="G124" i="1"/>
  <c r="G103" i="1" s="1"/>
  <c r="H124" i="1"/>
  <c r="I124" i="1"/>
  <c r="I103" i="1" s="1"/>
  <c r="J124" i="1"/>
  <c r="K124" i="1"/>
  <c r="L124" i="1"/>
  <c r="L103" i="1" s="1"/>
  <c r="M124" i="1"/>
  <c r="N124" i="1"/>
  <c r="N103" i="1" s="1"/>
  <c r="O124" i="1"/>
  <c r="O103" i="1" s="1"/>
  <c r="E78" i="1"/>
  <c r="F78" i="1"/>
  <c r="G78" i="1"/>
  <c r="H78" i="1"/>
  <c r="I78" i="1"/>
  <c r="J78" i="1"/>
  <c r="K78" i="1"/>
  <c r="L78" i="1"/>
  <c r="M78" i="1"/>
  <c r="N78" i="1"/>
  <c r="O78" i="1"/>
  <c r="E85" i="1"/>
  <c r="F85" i="1"/>
  <c r="G85" i="1"/>
  <c r="H85" i="1"/>
  <c r="I85" i="1"/>
  <c r="J85" i="1"/>
  <c r="K85" i="1"/>
  <c r="L85" i="1"/>
  <c r="M85" i="1"/>
  <c r="N85" i="1"/>
  <c r="O85" i="1"/>
  <c r="E91" i="1"/>
  <c r="F91" i="1"/>
  <c r="G91" i="1"/>
  <c r="H91" i="1"/>
  <c r="I91" i="1"/>
  <c r="J91" i="1"/>
  <c r="K91" i="1"/>
  <c r="L91" i="1"/>
  <c r="M91" i="1"/>
  <c r="N91" i="1"/>
  <c r="O91" i="1"/>
  <c r="E97" i="1"/>
  <c r="F97" i="1"/>
  <c r="G97" i="1"/>
  <c r="H97" i="1"/>
  <c r="I97" i="1"/>
  <c r="J97" i="1"/>
  <c r="K97" i="1"/>
  <c r="L97" i="1"/>
  <c r="M97" i="1"/>
  <c r="N97" i="1"/>
  <c r="O97" i="1"/>
  <c r="E60" i="1"/>
  <c r="E50" i="1" s="1"/>
  <c r="F60" i="1"/>
  <c r="G60" i="1"/>
  <c r="H60" i="1"/>
  <c r="I60" i="1"/>
  <c r="J60" i="1"/>
  <c r="K60" i="1"/>
  <c r="K50" i="1" s="1"/>
  <c r="L60" i="1"/>
  <c r="M60" i="1"/>
  <c r="N60" i="1"/>
  <c r="N50" i="1" s="1"/>
  <c r="O60" i="1"/>
  <c r="E66" i="1"/>
  <c r="F66" i="1"/>
  <c r="G66" i="1"/>
  <c r="H66" i="1"/>
  <c r="I66" i="1"/>
  <c r="J66" i="1"/>
  <c r="K66" i="1"/>
  <c r="L66" i="1"/>
  <c r="M66" i="1"/>
  <c r="N66" i="1"/>
  <c r="O66" i="1"/>
  <c r="E69" i="1"/>
  <c r="F69" i="1"/>
  <c r="G69" i="1"/>
  <c r="H69" i="1"/>
  <c r="I69" i="1"/>
  <c r="J69" i="1"/>
  <c r="K69" i="1"/>
  <c r="L69" i="1"/>
  <c r="M69" i="1"/>
  <c r="N69" i="1"/>
  <c r="O69" i="1"/>
  <c r="E74" i="1"/>
  <c r="F74" i="1"/>
  <c r="G74" i="1"/>
  <c r="H74" i="1"/>
  <c r="I74" i="1"/>
  <c r="J74" i="1"/>
  <c r="K74" i="1"/>
  <c r="L74" i="1"/>
  <c r="M74" i="1"/>
  <c r="N74" i="1"/>
  <c r="O74" i="1"/>
  <c r="E51" i="1"/>
  <c r="F51" i="1"/>
  <c r="F50" i="1" s="1"/>
  <c r="G51" i="1"/>
  <c r="G50" i="1" s="1"/>
  <c r="H51" i="1"/>
  <c r="H50" i="1" s="1"/>
  <c r="I51" i="1"/>
  <c r="I50" i="1" s="1"/>
  <c r="J51" i="1"/>
  <c r="J50" i="1" s="1"/>
  <c r="K51" i="1"/>
  <c r="L51" i="1"/>
  <c r="L50" i="1" s="1"/>
  <c r="M51" i="1"/>
  <c r="M50" i="1" s="1"/>
  <c r="N51" i="1"/>
  <c r="O51" i="1"/>
  <c r="O50" i="1" s="1"/>
  <c r="E39" i="1"/>
  <c r="F39" i="1"/>
  <c r="G39" i="1"/>
  <c r="H39" i="1"/>
  <c r="I39" i="1"/>
  <c r="J39" i="1"/>
  <c r="K39" i="1"/>
  <c r="L39" i="1"/>
  <c r="M39" i="1"/>
  <c r="N39" i="1"/>
  <c r="O39" i="1"/>
  <c r="E28" i="1"/>
  <c r="F28" i="1"/>
  <c r="G28" i="1"/>
  <c r="H28" i="1"/>
  <c r="I28" i="1"/>
  <c r="J28" i="1"/>
  <c r="K28" i="1"/>
  <c r="L28" i="1"/>
  <c r="M28" i="1"/>
  <c r="N28" i="1"/>
  <c r="O28" i="1"/>
  <c r="E7" i="1"/>
  <c r="F7" i="1"/>
  <c r="G7" i="1"/>
  <c r="H7" i="1"/>
  <c r="I7" i="1"/>
  <c r="J7" i="1"/>
  <c r="K7" i="1"/>
  <c r="L7" i="1"/>
  <c r="M7" i="1"/>
  <c r="N7" i="1"/>
  <c r="O7" i="1"/>
  <c r="D348" i="1"/>
  <c r="D343" i="1"/>
  <c r="D337" i="1"/>
  <c r="D331" i="1"/>
  <c r="D327" i="1"/>
  <c r="D318" i="1"/>
  <c r="D307" i="1"/>
  <c r="D287" i="1"/>
  <c r="D280" i="1"/>
  <c r="D275" i="1"/>
  <c r="D267" i="1"/>
  <c r="D254" i="1" s="1"/>
  <c r="D262" i="1"/>
  <c r="D258" i="1"/>
  <c r="D244" i="1"/>
  <c r="D238" i="1"/>
  <c r="D225" i="1"/>
  <c r="D218" i="1"/>
  <c r="D197" i="1"/>
  <c r="D74" i="1"/>
  <c r="D78" i="1"/>
  <c r="D51" i="1"/>
  <c r="D187" i="1"/>
  <c r="D177" i="1"/>
  <c r="D174" i="1"/>
  <c r="D171" i="1"/>
  <c r="D165" i="1"/>
  <c r="D157" i="1"/>
  <c r="D156" i="1" s="1"/>
  <c r="D152" i="1"/>
  <c r="D149" i="1"/>
  <c r="D142" i="1"/>
  <c r="D137" i="1"/>
  <c r="D130" i="1"/>
  <c r="D127" i="1"/>
  <c r="D103" i="1" s="1"/>
  <c r="D124" i="1"/>
  <c r="D118" i="1"/>
  <c r="D97" i="1"/>
  <c r="D91" i="1"/>
  <c r="D85" i="1"/>
  <c r="D69" i="1"/>
  <c r="D66" i="1"/>
  <c r="D50" i="1" s="1"/>
  <c r="D60" i="1"/>
  <c r="D39" i="1"/>
  <c r="D28" i="1"/>
  <c r="D7" i="1"/>
  <c r="N254" i="1"/>
  <c r="H103" i="1"/>
  <c r="G254" i="1"/>
  <c r="J254" i="1"/>
  <c r="K156" i="1"/>
  <c r="O52" i="17" l="1"/>
  <c r="P34" i="17"/>
  <c r="P39" i="17"/>
  <c r="D38" i="17"/>
  <c r="P53" i="17"/>
  <c r="O53" i="17"/>
  <c r="E45" i="17"/>
  <c r="K38" i="17"/>
  <c r="K63" i="17" s="1"/>
  <c r="K45" i="17"/>
  <c r="O32" i="17"/>
  <c r="O39" i="17"/>
  <c r="P51" i="17"/>
  <c r="P8" i="17"/>
  <c r="M41" i="17"/>
  <c r="T14" i="17"/>
  <c r="T17" i="17" s="1"/>
  <c r="T18" i="17" s="1"/>
  <c r="T19" i="17" s="1"/>
  <c r="T20" i="17"/>
  <c r="I43" i="17"/>
  <c r="I38" i="17" s="1"/>
  <c r="I63" i="17" s="1"/>
  <c r="N52" i="17"/>
  <c r="P52" i="17" s="1"/>
  <c r="D63" i="17" l="1"/>
  <c r="M43" i="17"/>
  <c r="M45" i="17"/>
  <c r="O22" i="17"/>
  <c r="P32" i="17"/>
  <c r="E38" i="17"/>
  <c r="E63" i="17" s="1"/>
  <c r="N41" i="17"/>
  <c r="P22" i="17" l="1"/>
  <c r="N43" i="17"/>
  <c r="N45" i="17"/>
  <c r="M38" i="17"/>
  <c r="M63" i="17" s="1"/>
  <c r="O41" i="17"/>
  <c r="D64" i="17"/>
  <c r="O45" i="17" l="1"/>
  <c r="P45" i="17" s="1"/>
  <c r="O43" i="17"/>
  <c r="P43" i="17" s="1"/>
  <c r="N38" i="17"/>
  <c r="N63" i="17" s="1"/>
  <c r="P41" i="17"/>
  <c r="E5" i="17"/>
  <c r="O38" i="17" l="1"/>
  <c r="O63" i="17" s="1"/>
  <c r="P63" i="17" s="1"/>
  <c r="E64" i="17"/>
  <c r="F5" i="17" l="1"/>
  <c r="P38" i="17"/>
  <c r="F64" i="17" l="1"/>
  <c r="G5" i="17" l="1"/>
  <c r="G64" i="17" l="1"/>
  <c r="H5" i="17" l="1"/>
  <c r="H64" i="17" l="1"/>
  <c r="I5" i="17" l="1"/>
  <c r="I64" i="17" l="1"/>
  <c r="J5" i="17" s="1"/>
  <c r="J64" i="17" s="1"/>
  <c r="K5" i="17" s="1"/>
  <c r="K64" i="17" s="1"/>
  <c r="L5" i="17" s="1"/>
  <c r="L64" i="17" s="1"/>
  <c r="M5" i="17" s="1"/>
  <c r="M64" i="17" s="1"/>
  <c r="N5" i="17" s="1"/>
  <c r="N64" i="17" s="1"/>
  <c r="O5" i="17" s="1"/>
  <c r="O64" i="17" s="1"/>
  <c r="P64" i="17" s="1"/>
  <c r="P5" i="17"/>
</calcChain>
</file>

<file path=xl/sharedStrings.xml><?xml version="1.0" encoding="utf-8"?>
<sst xmlns="http://schemas.openxmlformats.org/spreadsheetml/2006/main" count="688" uniqueCount="493">
  <si>
    <r>
      <rPr>
        <b/>
        <sz val="12"/>
        <color theme="1"/>
        <rFont val="Calibri (Body)"/>
      </rPr>
      <t xml:space="preserve">Instructions for Payment Plan Calculator: 
Within the blank cash flow calculator, you should enter your values into the light yellow cells only. The dark yellow/orange and green cells are formulas to do your calculations for you. 
Place each month's values into the appropiate places for revenue, inventory costs, outside service costs, and operating expenses. The categories and associated numbers are a reference to AAHA Chart of Accounts which we encourage you follow in order to compare your clinic/hospital to industry benchmarking. A list of the categories are presented on this page. 
Note: you will need to also enter a starting cash value which would be your operating cash at the beginning of  your fiscal year. This value should be placed in cell D5. All other inputs need to be inserted for every month. 
The same general rules apply to the payment plan simulation area in terms of which color cells can/should be changed. However, you may wish to keep the information we provide based on a study performed by the Cornell Center for Veterinary Business and Entrprenuership that was funded by Maddie's Fund. 
</t>
    </r>
    <r>
      <rPr>
        <sz val="12"/>
        <color theme="1"/>
        <rFont val="Calibri"/>
        <family val="2"/>
        <scheme val="minor"/>
      </rPr>
      <t xml:space="preserve">
</t>
    </r>
  </si>
  <si>
    <t>Inputs for Calculator (AAHA Chart of Accounts Info)</t>
  </si>
  <si>
    <t>Opening Cash Balance</t>
  </si>
  <si>
    <t>Revenue</t>
  </si>
  <si>
    <t>Professional Services</t>
  </si>
  <si>
    <t>Pharmacy</t>
  </si>
  <si>
    <t>Dietary Products</t>
  </si>
  <si>
    <t>Laboratory</t>
  </si>
  <si>
    <t>Imaging</t>
  </si>
  <si>
    <t>Surgery Revenue</t>
  </si>
  <si>
    <t xml:space="preserve">Dentistry Revenue </t>
  </si>
  <si>
    <t>Ancillary Products and Services</t>
  </si>
  <si>
    <t>Boarding</t>
  </si>
  <si>
    <t>Grooming</t>
  </si>
  <si>
    <t>9000-9030</t>
  </si>
  <si>
    <t xml:space="preserve">Miscellaneous Revenue </t>
  </si>
  <si>
    <t>Inventory Costs</t>
  </si>
  <si>
    <t xml:space="preserve">Pharmacy </t>
  </si>
  <si>
    <t>Dietary products</t>
  </si>
  <si>
    <t>Surgery</t>
  </si>
  <si>
    <t>Dentistry</t>
  </si>
  <si>
    <t>Ancillary Products &amp; Services</t>
  </si>
  <si>
    <t>Other Inventory</t>
  </si>
  <si>
    <t>Outside Services Costs</t>
  </si>
  <si>
    <t>Outside (Reference) Lab Costs</t>
  </si>
  <si>
    <t>Medical Waste Disposal Costs</t>
  </si>
  <si>
    <t>Animal Disposal/Mortuary Costs</t>
  </si>
  <si>
    <t>Other Outside Services Costs</t>
  </si>
  <si>
    <t>Neill C, Zhang P, Roberts J, Cornell University, 2024</t>
  </si>
  <si>
    <t>OPERATING EXPENSES</t>
  </si>
  <si>
    <t>7000, 7080</t>
  </si>
  <si>
    <t>Veterinarian Compensation</t>
  </si>
  <si>
    <t>7130, 7135</t>
  </si>
  <si>
    <t>Technician/Assistant Compensation</t>
  </si>
  <si>
    <t>7140, 7160,7162</t>
  </si>
  <si>
    <t xml:space="preserve">Other Staff Compensation </t>
  </si>
  <si>
    <t>7210-7250</t>
  </si>
  <si>
    <t xml:space="preserve">Employer Payroll Taxes </t>
  </si>
  <si>
    <t>7300-7340</t>
  </si>
  <si>
    <t>Employee Fringe Benefits</t>
  </si>
  <si>
    <t xml:space="preserve">Continuing Education </t>
  </si>
  <si>
    <t>7365-7460</t>
  </si>
  <si>
    <t>Other Employee Expenses</t>
  </si>
  <si>
    <t>7470, 7580</t>
  </si>
  <si>
    <t>Other Insurance</t>
  </si>
  <si>
    <t>Rent on practice real estate</t>
  </si>
  <si>
    <t xml:space="preserve">Rent on equipment </t>
  </si>
  <si>
    <t>7520, 7570, 7530</t>
  </si>
  <si>
    <t>Maintenance &amp; repair</t>
  </si>
  <si>
    <t>7660-7690</t>
  </si>
  <si>
    <t xml:space="preserve">Utility Services </t>
  </si>
  <si>
    <t>7745-7760</t>
  </si>
  <si>
    <t>Office Supplies</t>
  </si>
  <si>
    <t>Other Fees &amp; Services</t>
  </si>
  <si>
    <t>Other Administrative Expenses</t>
  </si>
  <si>
    <t>Veterinary &amp; Professional Dues</t>
  </si>
  <si>
    <t>7801-7810</t>
  </si>
  <si>
    <t>Advertising &amp; Promotion Expenses</t>
  </si>
  <si>
    <t>Loan Payments</t>
  </si>
  <si>
    <t>9080-9095</t>
  </si>
  <si>
    <t>Interest Expense</t>
  </si>
  <si>
    <t>Miscellaneous Expense</t>
  </si>
  <si>
    <t>Written By Version</t>
  </si>
  <si>
    <t>8.2.1</t>
  </si>
  <si>
    <t>Serialization Major Version</t>
  </si>
  <si>
    <t>Serialization Minor Version</t>
  </si>
  <si>
    <t>Browse Record</t>
  </si>
  <si>
    <t>Display Mode</t>
  </si>
  <si>
    <t>Sens Graph Type</t>
  </si>
  <si>
    <t>Cond Sens Settings</t>
  </si>
  <si>
    <t>Scenario Settings</t>
  </si>
  <si>
    <t>Selected Scenario</t>
  </si>
  <si>
    <t>Distribution Options</t>
  </si>
  <si>
    <t>Distribution GS</t>
  </si>
  <si>
    <t>Distribution Curves</t>
  </si>
  <si>
    <t>Sens Tornado Options</t>
  </si>
  <si>
    <t>Sens Tornado GS</t>
  </si>
  <si>
    <t>Sens Tornado Curves</t>
  </si>
  <si>
    <t>Scen Tornado Options</t>
  </si>
  <si>
    <t>Scen Tornado GS</t>
  </si>
  <si>
    <t>Scen Tornado Curves</t>
  </si>
  <si>
    <t>Sens Spider Option</t>
  </si>
  <si>
    <t>Sens Spider GS</t>
  </si>
  <si>
    <t>Sens Spider Curves</t>
  </si>
  <si>
    <t>GF1_rK0qDwEAEwD4AAwjACcAPABnAHsAfACKAJgA0gD0AO4AKwD//wAAAAAAAAEEAAAAAAdHZW5lcmFsAAAAASVOZXcgQ2xpZW50cyBmcm9tIFBheW1lbnQgUGxhbiAvIFRvdGFsAQABARAAAgABClN0YXRpc3RpY3MDAQEA/wEBAQEBAAEBAQAEAAAAAQEBAQEAAQEBAAQAAAABnAACMgAlTmV3IENsaWVudHMgZnJvbSBQYXltZW50IFBsYW4gLyBUb3RhbAAAAP/cFDwBAAACAAIA2gDkAAEBAwGamZmZmZmZPwAAMzMzMzMz7z8AAAUAAQEBAAEBAQA=</t>
  </si>
  <si>
    <t>3,10,2,.95,5,16,FALSE,0,TRUE,TRUE,TRUE</t>
  </si>
  <si>
    <t>GF1_4VKXXwEAEwB1AQwjACcAOQCKAJoAmwCpALcAAAAAAG0BKAD//wAAAQEEAAAAAAdHZW5lcmFsAAAAASVOZXcgQ2xpZW50cyBmcm9tIFBheW1lbnQgUGxhbiAvIFRvdGFsASZJbnB1dHMgUmFua2VkIGJ5IEVmZmVjdCBvbiBPdXRwdXQgTWVhbgEBDAABAAEGTGVnZW5kAwABAP8BAQEBAQABAQEABAAAAAEBAQEBAAEBAQAEAAAACtYACAoBCBUBCCABCCsBCDYBCEEBCEwBCFcBCGIBCDIAJU5ldyBDbGllbnRzIGZyb20gUGF5bWVudCBQbGFuIC8gVG90YWwAAAD/3BQ8AQAAAgAJAAAAASUBAAACAAkAAAACTwEAAAIACQAAAAOMAQAAAgAJAAAABEwBAAACAAkAAAAFOQEAAAIACQAAAAZOAQAAAgAJAAAAByMBAAACAAkAAAAIKQEAAAIACQAAAAlgAQAAAgAFAAEBAQAAAQ==</t>
  </si>
  <si>
    <t>GF1_rK0qDwEAEwDvAAwjACcATQBrAH8AgACOAJwAyQDrAOUAKwD//wAAAAAAAAEEAAAAABgkIywjIzAuMDA7W1JlZF0kIywjIzAuMDAAAAABGENoYW5nZSBpbiBBbm51YWwgUmV2ZW51ZQEAAQEQAAIAAQpTdGF0aXN0aWNzAwEBAP8BAQEBAQABAQEABAAAAAEBAQEBAAEBAQAEAAAAAaAAAiUAGENoYW5nZSBpbiBBbm51YWwgUmV2ZW51ZQAAAP/cFDwBAAACAAIA0QDbAAEBAwGamZmZmZmZPwAAMzMzMzMz7z8AAAUAAQEBAAEBAQA=</t>
  </si>
  <si>
    <t>GF1_rK0qDwEAEwDoAAwjACcAPABfAHMAdACCAJAAwgDkAN4AKwD//wAAAAAAAAEEAAAAAAdHZW5lcmFsAAAAAR1OZXcgQ2xpZW50cyBmcm9tIFBheW1lbnQgUGxhbgEAAQEQAAIAAQpTdGF0aXN0aWNzAwEBAP8BAQEBAQABAQEABAAAAAEBAQEBAAEBAQAEAAAAAZQAAioAHU5ldyBDbGllbnRzIGZyb20gUGF5bWVudCBQbGFuAAAA/9wUPAEAAAIAAgDKANQAAQEDAZqZmZmZmZk/AAAzMzMzMzPvPwAABQABAQEAAQEBAA==</t>
  </si>
  <si>
    <t>GF1_rK0qDwEAEwDxAAwjACcATQBsAIAAgQCPAJ0AywDtAOcAKwD//wAAAAAAAAEEAAAAABgkIywjIzAuMDA7W1JlZF0kIywjIzAuMDAAAAABGUNoYW5nZSBpbiBNb250aGx5IFJldmVudWUBAAEBEAACAAEKU3RhdGlzdGljcwMBAQD/AQEBAQEAAQEBAAQAAAABAQEBAQABAQEABAAAAAGhAAImABlDaGFuZ2UgaW4gTW9udGhseSBSZXZlbnVlAAAA/9wUPAEAAAIAAgDTAN0AAQEDAZqZmZmZmZk/AAAzMzMzMzPvPwAABQABAQEAAQEBAA==</t>
  </si>
  <si>
    <t>GF1_rK0qDwEAEwAhAQwjACcAOQB5AI0AjgCcAKoA+wAdARcBKwD//wAAAAAAAAEEAAAAAAQwLjAlAAAAARVJbGxpcXVpZCBHcm91cCAvIE1lYW4BJUNvbXBhcmlzb24gd2l0aCBSaXNrUGVydCgwLjQsMC42LDAuOCkBARAAAgABClN0YXRpc3RpY3MDAQEA/wEBAQEBAAEBAQAEAAAAAQEBAQEAAQEBAAQAAAACsQAC1wAAIgAVSWxsaXF1aWQgR3JvdXAgLyBNZWFuAAAA/wAA/wEAAAIAAgAiABVSaXNrUGVydCgwLjQsMC42LDAuOCkAAQD/AAAAAQAAAgADAQ0BAQEDAZqZmZmZmak/AABmZmZmZmbuPwAABQABAQEAAQEBAA==</t>
  </si>
  <si>
    <t>Distribution Record</t>
  </si>
  <si>
    <t>Reserved</t>
  </si>
  <si>
    <t>Record Count</t>
  </si>
  <si>
    <t>Inputs</t>
  </si>
  <si>
    <t>1_x0001_33_x0001_0_x0001_RiskPert(U10,5,V10,RiskStatic(5))</t>
  </si>
  <si>
    <t>GF1_rK0qDwEAEwDjAAwjACcATQB1AIkAigCYAKYAvQDfANkAKwD//wAAAAAAAAEEAAAAABgkIywjIzAuMDA7W1JlZF0kIywjIzAuMDAAAAABIlBheW1lbnQgUGxhbiBFbnJvbGxtZW50IEZlZSAvIE1lYW4BAAEBEAACAAEKU3RhdGlzdGljcwMBAQD/AQEBAQEAAQEBAAQAAAABAQEBAQABAQEABAAAAAGqAAARAARQZXJ0AAAA/wAA/wEAAAIAxQDPAAEBAwGamZmZmZmZPwAAMzMzMzMz7z8AAAUAAQEBAAEBAQA=</t>
  </si>
  <si>
    <t>1_x0001_39_x0001_0_x0001_RiskPert(U9,34.35,V9,RiskStatic(34.35))</t>
  </si>
  <si>
    <t>GF1_rK0qDwEAEwDxAAwjACcATQCDAJcAmACmALQAywDtAOcAKwD//wAAAAAAAAEEAAAAABgkIywjIzAuMDA7W1JlZF0kIywjIzAuMDAAAAABMEluY3JlYXNlIGluIEV4cGVuZGl0dXJlIGZyb20gUGF5bWVudCBQbGFuIC8gTWVhbgEAAQEQAAIAAQpTdGF0aXN0aWNzAwEBAP8BAQEBAQABAQEABAAAAAEBAQEBAAEBAQAEAAAAAbgAABEABFBlcnQAAAD/AAD/AQAAAgDTAN0AAQEDAZqZmZmZmZk/AAAzMzMzMzPvPwAABQABAQEAAQEBAA==</t>
  </si>
  <si>
    <t>1_x0001_35_x0001_0_x0001_RiskPert(U8,200,V8,RiskStatic(200))</t>
  </si>
  <si>
    <t>GF1_rK0qDwEAEwDjAAwjACcATQB1AIkAigCYAKYAvQDfANkAKwD//wAAAAAAAAEEAAAAABgkIywjIzAuMDA7W1JlZF0kIywjIzAuMDAAAAABIkF2ZXJhZ2UgUm91dGluZSBFeHBlbmRpdHVyZSAvIE1lYW4BAAEBEAACAAEKU3RhdGlzdGljcwMBAQD/AQEBAQEAAQEBAAQAAAABAQEBAQABAQEABAAAAAGqAAARAARQZXJ0AAAA/wAA/wEAAAIAxQDPAAEBAwGamZmZmZmZPwAAMzMzMzMz7z8AAAUAAQEBAAEBAQA=</t>
  </si>
  <si>
    <t>1_x0001_37_x0001_0_x0001_RiskPert(U7,0.05,V7,RiskStatic(0.05))</t>
  </si>
  <si>
    <t>GF1_rK0qDwEAEwDAAAwjACcAOQBSAGYAZwB1AIMAmgC8ALYAKwD//wAAAAAAAAEEAAAAAAQwLjAlAAAAARNEZWZhdWx0IFJhdGUgLyBNZWFuAQABARAAAgABClN0YXRpc3RpY3MDAQEA/wEBAQEBAAEBAQAEAAAAAQEBAQEAAQEBAAQAAAABhwAAEQAEUGVydAAAAP8AAP8BAAACAKIArAABAQMBmpmZmZmZmT8AADMzMzMzM+8/AAAFAAEBAQABAQEA</t>
  </si>
  <si>
    <t>1_x0001_35_x0001_0_x0001_RiskPert(U5,0.6,V5,RiskStatic(0.6))</t>
  </si>
  <si>
    <t>GF1_rK0qDwEAEwDCAAwjACcAOQBUAGgAaQB3AIUAnAC+ALgAKwD//wAAAAAAAAEEAAAAAAQwLjAlAAAAARVJbGxpcXVpZCBHcm91cCAvIE1lYW4BAAEBEAACAAEKU3RhdGlzdGljcwMBAQD/AQEBAQEAAQEBAAQAAAABAQEBAQABAQEABAAAAAGJAAARAARQZXJ0AAAA/wAA/wEAAAIApACuAAEBAwGamZmZmZmZPwAAMzMzMzMz7z8AAAUAAQEBAAEBAQA=</t>
  </si>
  <si>
    <t>1_x0001_39_x0001_0_x0001_RiskPert(U6,0.085,V6,RiskStatic(0.085))</t>
  </si>
  <si>
    <t>GF1_rK0qDwEAEwDhAAwjACcAOQBzAIcAiACWAKQAuwDdANcAKwD//wAAAAAAAAEEAAAAAAQwLjAlAAAAATRBdmVyYWdlIGluY3JlYXNlIGluIHBhdGllbnQgZnJvbSBQYXltZW50IFBsYW4gLyBNZWFuAQABARAAAgABClN0YXRpc3RpY3MDAQEA/wEBAQEBAAEBAQAEAAAAAQEBAQEAAQEBAAQAAAABqAAAEQAEUGVydAAAAP8AAP8BAAACAMMAzQABAQMBmpmZmZmZmT8AADMzMzMzM+8/AAAFAAEBAQABAQEA</t>
  </si>
  <si>
    <t>11_x0001_37_x0001_0_x0001_RiskPert(100,200,300,RiskStatic(200))</t>
  </si>
  <si>
    <t>GF1_rK0qDwEAEwDlAAwjACcAXgB3AIsAjACaAKgAvwDhANsAKwD//wAAAAAAAAEEAAAAAClfKCogIywjIzBfKTtfKCogKCMsIyMwKTtfKCogIi0iPz9fKTtfKEBfKQAAAAETIyBvZiBjbGllbnRzIC8gTWVhbgEAAQEQAAIAAQpTdGF0aXN0aWNzAwEBAP8BAQEBAQABAQEABAAAAAEBAQEBAAEBAQAEAAAAAawAABEABFBlcnQAAAD/AAD/AQAAAgDHANEAAQEDAZqZmZmZmak/AABmZmZmZmbuPwAABQABAQEAAQEBAA==</t>
  </si>
  <si>
    <t xml:space="preserve">                     Veterinary Clinic Payment Plan Calculator </t>
  </si>
  <si>
    <t>AAHA COA</t>
  </si>
  <si>
    <t>Jul</t>
  </si>
  <si>
    <t xml:space="preserve">Aug </t>
  </si>
  <si>
    <t>Sep</t>
  </si>
  <si>
    <t>Oct</t>
  </si>
  <si>
    <t>Nov</t>
  </si>
  <si>
    <t>Dec</t>
  </si>
  <si>
    <t>Jan</t>
  </si>
  <si>
    <t>Feb</t>
  </si>
  <si>
    <t>Mar</t>
  </si>
  <si>
    <t>Apr</t>
  </si>
  <si>
    <t>May</t>
  </si>
  <si>
    <t>Jun</t>
  </si>
  <si>
    <t>Average Opening Cash</t>
  </si>
  <si>
    <t>Mean</t>
  </si>
  <si>
    <t>1010-1150</t>
  </si>
  <si>
    <t>CASH (opening balance)</t>
  </si>
  <si>
    <t>Illiquid Group</t>
  </si>
  <si>
    <t>Average increase in patients from Payment Plan</t>
  </si>
  <si>
    <t>REVENUE</t>
  </si>
  <si>
    <t>Total Annual Revenue</t>
  </si>
  <si>
    <t>Default Rate</t>
  </si>
  <si>
    <t>5000-5999</t>
  </si>
  <si>
    <t>TOTAL REVENUE</t>
  </si>
  <si>
    <t>Average Routine Expenditure</t>
  </si>
  <si>
    <t xml:space="preserve">Increase in Expenditure from Payment Plan </t>
  </si>
  <si>
    <t>Payment Plan Enrollment Fee</t>
  </si>
  <si>
    <t>From Cash Flow</t>
  </si>
  <si>
    <t xml:space="preserve">Total </t>
  </si>
  <si>
    <t>Yearly Routine Service Revenue</t>
  </si>
  <si>
    <t># of patients (derived from other inputs for this scenario)</t>
  </si>
  <si>
    <t>Output</t>
  </si>
  <si>
    <t>Total</t>
  </si>
  <si>
    <t>New Clients from Payment Plan</t>
  </si>
  <si>
    <t>Change in Annual Revenue</t>
  </si>
  <si>
    <t>Change in Monthly Revenue</t>
  </si>
  <si>
    <t>New Total Revenue</t>
  </si>
  <si>
    <t xml:space="preserve">DIRECT COSTS </t>
  </si>
  <si>
    <t>Total Direct Cost</t>
  </si>
  <si>
    <t>TOTAL DIRECT COSTS</t>
  </si>
  <si>
    <t>Hours per week</t>
  </si>
  <si>
    <t>Inventory</t>
  </si>
  <si>
    <t>Cost per employee time per hour</t>
  </si>
  <si>
    <t>Number of Weeks Per Year</t>
  </si>
  <si>
    <t>Cost of Managing a Payment Plan Per Year (10hrs/wk*$15*48 weeks)</t>
  </si>
  <si>
    <t>Outside Services</t>
  </si>
  <si>
    <t>Total Operating Expenses</t>
  </si>
  <si>
    <t>TOTAL OPERATING EXPENSES</t>
  </si>
  <si>
    <t>OR Estimated Payroll Taxes</t>
  </si>
  <si>
    <t>OR Estimated Fringe Benefits</t>
  </si>
  <si>
    <t xml:space="preserve">Monthly Net Cash Flow </t>
  </si>
  <si>
    <t>Ending Cash Balance</t>
  </si>
  <si>
    <t>Notes:</t>
  </si>
  <si>
    <t xml:space="preserve">Information in this calculator is based on a local practice and other assumptions based on industry level data from IBISWorld 2021 Report for U.S. Veterinary Services. This is purely an example to demonstrate the effect of payment plans on clinic profitability. Cornell nor Maddie's Fund  are responsible for outcomes made by using this calculator to make business decisions. </t>
  </si>
  <si>
    <t>Payment Plan Simulation</t>
  </si>
  <si>
    <t xml:space="preserve">Information in this calculator is based on a local practice and other assumptions based on industry level data from IBISWorld 2021 Report for U.S. Veterinary Services. This is purely an example to demonstrate the effect of payment plans on clinic profitability. Cornell nor Maddie's Fund  are resonsible for outcomes made by using this calcuator to make business decisions. </t>
  </si>
  <si>
    <t>Assumptions</t>
  </si>
  <si>
    <t xml:space="preserve">(1) This practice has 2 veterinarians serving a total of 2,352 clients a year. (2) Each client spends on average $200 on routine services (professional services revenue line). (3) 60% of clients are assumed to be illiquid and interested in a payment plan according to survey data. </t>
  </si>
  <si>
    <t>AAHA/VMG CHART OF ACCOUNTS</t>
  </si>
  <si>
    <t>SACP Numbers</t>
  </si>
  <si>
    <t>BALANCE SHEET ACCOUNTS</t>
  </si>
  <si>
    <t>FY 2020</t>
  </si>
  <si>
    <t>July</t>
  </si>
  <si>
    <t>Aug</t>
  </si>
  <si>
    <t>March</t>
  </si>
  <si>
    <t>April</t>
  </si>
  <si>
    <t>June</t>
  </si>
  <si>
    <t>ASSETS</t>
  </si>
  <si>
    <t xml:space="preserve">Current Assets </t>
  </si>
  <si>
    <t>Petty Cash</t>
  </si>
  <si>
    <t>Cash in Daily Drawer</t>
  </si>
  <si>
    <t>Undeposited Funds</t>
  </si>
  <si>
    <t>Primary Checking Account</t>
  </si>
  <si>
    <t>Secondary Checking Account</t>
  </si>
  <si>
    <t>Savings Account</t>
  </si>
  <si>
    <t>Certificates of Deposit</t>
  </si>
  <si>
    <t>Money Market Account</t>
  </si>
  <si>
    <t>Accounts Receivable</t>
  </si>
  <si>
    <t>Accounts Receivable - Wellness/Pre-Paid Plans</t>
  </si>
  <si>
    <t>Allowance for Uncollectable Accounts</t>
  </si>
  <si>
    <t>Drugs and Medical Supply Inventory</t>
  </si>
  <si>
    <t>Employee Advances</t>
  </si>
  <si>
    <t>Advances – Related Party</t>
  </si>
  <si>
    <t>Note Receivable – Related Party</t>
  </si>
  <si>
    <t>Note Receivable – Other</t>
  </si>
  <si>
    <t>Prepaid Expenses</t>
  </si>
  <si>
    <t>Deposits for New Equipment</t>
  </si>
  <si>
    <t>Construction In Progress</t>
  </si>
  <si>
    <t>Fixed Asset Accounts</t>
  </si>
  <si>
    <t>Professional Medical Equipment</t>
  </si>
  <si>
    <t>Computer Hardware</t>
  </si>
  <si>
    <t>Office Equipment, Furniture &amp; Fixtures</t>
  </si>
  <si>
    <t>Practice Vehicles</t>
  </si>
  <si>
    <t>Leasehold/Building Improvements</t>
  </si>
  <si>
    <t>Buildings</t>
  </si>
  <si>
    <t>Land Improvements</t>
  </si>
  <si>
    <t>Land</t>
  </si>
  <si>
    <t>Accumulated Depreciation</t>
  </si>
  <si>
    <t>Other Asset Accounts</t>
  </si>
  <si>
    <t>Computer Software</t>
  </si>
  <si>
    <t>Goodwill</t>
  </si>
  <si>
    <t>Covenant Not to Compete</t>
  </si>
  <si>
    <t>Organizational &amp; Startup Costs</t>
  </si>
  <si>
    <t>Loan Costs</t>
  </si>
  <si>
    <t>Accumulated Amortization</t>
  </si>
  <si>
    <t>Note Receivable Long Term Portion</t>
  </si>
  <si>
    <t>Refundable Deposits</t>
  </si>
  <si>
    <t>Other Assets</t>
  </si>
  <si>
    <t>LIABILITIES</t>
  </si>
  <si>
    <t xml:space="preserve">Current Liabilities </t>
  </si>
  <si>
    <t>Accounts Payable</t>
  </si>
  <si>
    <t>Credit Cards Payable</t>
  </si>
  <si>
    <t>Payable to VCP - Wellness Plan Pass-Through</t>
  </si>
  <si>
    <t>Line of Credit</t>
  </si>
  <si>
    <t>Current Portion of Long Term Loans &amp; Capital Leases Payable</t>
  </si>
  <si>
    <t>Loan Payable – Related Party</t>
  </si>
  <si>
    <t>Unearned Revenue</t>
  </si>
  <si>
    <t xml:space="preserve">Deferred Liability - WellnessPre-Paid Plans </t>
  </si>
  <si>
    <t>Employer Payroll &amp; Benefit Liabilities</t>
  </si>
  <si>
    <t>Payroll Tax Payable</t>
  </si>
  <si>
    <t>Workers Compensation Payable</t>
  </si>
  <si>
    <t>Accrued Payroll and Bonuses</t>
  </si>
  <si>
    <t>Accrued Payroll Taxes</t>
  </si>
  <si>
    <t>Employer Retirement Plan Contribution Payable</t>
  </si>
  <si>
    <t>Employee Payroll and Benefit Liabilities</t>
  </si>
  <si>
    <t>Employee Payroll Tax Withholding Payable</t>
  </si>
  <si>
    <t>Employee Withholding Payable</t>
  </si>
  <si>
    <t>Other Tax Liabilities</t>
  </si>
  <si>
    <t>Sales &amp; Use Tax Payable</t>
  </si>
  <si>
    <t>Accrued Property Tax</t>
  </si>
  <si>
    <t>Corporate Income Tax Payable</t>
  </si>
  <si>
    <t xml:space="preserve">Long Term Liabilities  </t>
  </si>
  <si>
    <t>Long Term Portion of Loans &amp; Capital Lease Payable</t>
  </si>
  <si>
    <t>OWNER EQUITY OR CAPITAL ACCOUNTS *(see below for difference by entity type)</t>
  </si>
  <si>
    <t>S Corporation*</t>
  </si>
  <si>
    <t>Common Stock</t>
  </si>
  <si>
    <t>Additional Paid In Capital</t>
  </si>
  <si>
    <t>Retained Earnings /(Deficit)</t>
  </si>
  <si>
    <t>Distributions/Dividends/Draws</t>
  </si>
  <si>
    <t>Treasury Stock</t>
  </si>
  <si>
    <t>Proprietorship*</t>
  </si>
  <si>
    <t>Owner's Capital</t>
  </si>
  <si>
    <t>Owner's Equity /(Deficit)</t>
  </si>
  <si>
    <t>Partnership*</t>
  </si>
  <si>
    <t>Partner's Capital - Partner One</t>
  </si>
  <si>
    <t>Partner's Capital - Partner Two</t>
  </si>
  <si>
    <t>Partner's Equity /(Deficit)</t>
  </si>
  <si>
    <t>Limited Liability Company*</t>
  </si>
  <si>
    <t>Member's Capital - Partner One</t>
  </si>
  <si>
    <t>Member's Equity /(Deficit)</t>
  </si>
  <si>
    <t>REVENUE AND EXPENSE ACCOUNTS</t>
  </si>
  <si>
    <t>Revenue Account Series</t>
  </si>
  <si>
    <t>Professional Services Revenue</t>
  </si>
  <si>
    <t>Vaccine Revenue</t>
  </si>
  <si>
    <t>Exam Revenue</t>
  </si>
  <si>
    <t>Hospitalization &amp; Treatment Revenue</t>
  </si>
  <si>
    <t>Fluid Therapy Revenue</t>
  </si>
  <si>
    <t>Diagnostic Services Revenue</t>
  </si>
  <si>
    <t>Rehabilitation Revenue</t>
  </si>
  <si>
    <t>Laser Therapy Revenue</t>
  </si>
  <si>
    <t>Mortuary Revenue</t>
  </si>
  <si>
    <t>Behavior Service Revenue</t>
  </si>
  <si>
    <t>Alternative and Complementary Medicine Revenue</t>
  </si>
  <si>
    <t>Specialist Revenue</t>
  </si>
  <si>
    <t>Medical Waste Revenue</t>
  </si>
  <si>
    <t>Large Animal Services Revenue</t>
  </si>
  <si>
    <t>Pharmacy Revenue</t>
  </si>
  <si>
    <t>FDA Prescription Meds, Pill, Cap, Liquid, Etc. Revenue</t>
  </si>
  <si>
    <t>Injection Revenue</t>
  </si>
  <si>
    <t>FDA Prescription Flea/Tick Non-HW Parasite Control Revenue</t>
  </si>
  <si>
    <t>FDA Prescription HW or Combination HW/Parasite Control Revenue</t>
  </si>
  <si>
    <t>Internet Pharmacy Revenue</t>
  </si>
  <si>
    <t>Dietary Product Revenue</t>
  </si>
  <si>
    <t>Therapeutic Diet Revenue</t>
  </si>
  <si>
    <t>Retail Diet Revenue</t>
  </si>
  <si>
    <t>Laboratory Revenue</t>
  </si>
  <si>
    <t>In-House Lab Revenue</t>
  </si>
  <si>
    <t>Outside (Reference) Lab Revenue</t>
  </si>
  <si>
    <t>Imaging Revenue</t>
  </si>
  <si>
    <t>X-Ray Revenue</t>
  </si>
  <si>
    <t>Dental X-Ray Revenue</t>
  </si>
  <si>
    <t>CT Services Revenue</t>
  </si>
  <si>
    <t>Ultrasound Services Revenue</t>
  </si>
  <si>
    <t>MRI Services Revenue</t>
  </si>
  <si>
    <t>Specialist (Imaging) Consultation Revenue</t>
  </si>
  <si>
    <t>Non-Specialist Surgery Revenue</t>
  </si>
  <si>
    <t>Specialist Surgery Revenue</t>
  </si>
  <si>
    <t>Anesthesia, Sedatives, Tranquilizers Revenue</t>
  </si>
  <si>
    <t>Dentistry Revenue</t>
  </si>
  <si>
    <t>Ancillary Products &amp; Services Revenue</t>
  </si>
  <si>
    <t>OTC Products, Shampoos, &amp; Nutraceutical Revenue</t>
  </si>
  <si>
    <t>Pet Supplies Retail Revenue</t>
  </si>
  <si>
    <t>Non-FDA Flea &amp; Tick Control Product Revenue</t>
  </si>
  <si>
    <t>Internet Ancillary Product Revenue</t>
  </si>
  <si>
    <t>Boarding Revenue</t>
  </si>
  <si>
    <t>Grooming Revenue</t>
  </si>
  <si>
    <t>Wellness/Pre-Paid  Plan Revenue</t>
  </si>
  <si>
    <t>Wellness/Pre-Paid Plan Revenue</t>
  </si>
  <si>
    <t>Wellness/Pre-Paid Plan Discounts</t>
  </si>
  <si>
    <t>Fee Discounts &amp; Client Returns</t>
  </si>
  <si>
    <t>Fee Discounts</t>
  </si>
  <si>
    <t>Returns and Allowances</t>
  </si>
  <si>
    <t>Direct Costs or Cost of Goods and Services Account Series</t>
  </si>
  <si>
    <t>Professional Services Costs</t>
  </si>
  <si>
    <t>Vaccine Costs</t>
  </si>
  <si>
    <t>Examination, Hospitalization, &amp; Treatment Costs</t>
  </si>
  <si>
    <t>Fluid Therapy Costs</t>
  </si>
  <si>
    <t>Rehabilitation Costs</t>
  </si>
  <si>
    <t>Large Animal Costs</t>
  </si>
  <si>
    <t>Pharmacy Costs</t>
  </si>
  <si>
    <t>FDA Prescription Meds, Pill, Cap, Liquid, Etc. Costs</t>
  </si>
  <si>
    <t>Injection Costs</t>
  </si>
  <si>
    <t>FDA Prescription Flea/Tick Non-HW Parasite Control Product Costs</t>
  </si>
  <si>
    <t>FDA Prescription HW or Combo HW/Parasite Control Product Costs</t>
  </si>
  <si>
    <t>Internet Pharmacy Costs</t>
  </si>
  <si>
    <t>Dietary Product Costs</t>
  </si>
  <si>
    <t>Therapeutic Diet Product Costs</t>
  </si>
  <si>
    <t>Retail Diet Product Costs</t>
  </si>
  <si>
    <t>Laboratory Costs</t>
  </si>
  <si>
    <t>In-House Lab Costs</t>
  </si>
  <si>
    <t>Imaging Costs</t>
  </si>
  <si>
    <t>X-Ray Costs</t>
  </si>
  <si>
    <t>Dental X-Ray Costs</t>
  </si>
  <si>
    <t>CT Costs</t>
  </si>
  <si>
    <t>Ultrasound Costs</t>
  </si>
  <si>
    <t>MRI Costs</t>
  </si>
  <si>
    <t>Specialist (Imaging) Consultation Costs</t>
  </si>
  <si>
    <t>Surgery Costs</t>
  </si>
  <si>
    <t>Anesthesia, Sedatives, Tranquilizers Costs</t>
  </si>
  <si>
    <t>Dentistry Costs</t>
  </si>
  <si>
    <t>Ancillary Products &amp; Services Costs</t>
  </si>
  <si>
    <t>OTC Products, Shampoos, &amp; Nutraceutical Costs</t>
  </si>
  <si>
    <t>Pet Supply Costs</t>
  </si>
  <si>
    <t>Non-FDA Flea/Tick Control Costs</t>
  </si>
  <si>
    <t>Internet Ancillary Retail Sales Costs</t>
  </si>
  <si>
    <t>Boarding Costs</t>
  </si>
  <si>
    <t>Grooming Costs</t>
  </si>
  <si>
    <t>General and Administrative Expenses Accounts</t>
  </si>
  <si>
    <t>Labor Expense Account Series</t>
  </si>
  <si>
    <t>Owner Veterinarian Compensation</t>
  </si>
  <si>
    <t>Owner Management Compensation</t>
  </si>
  <si>
    <t>Associate Veterinarian Compensation</t>
  </si>
  <si>
    <t>Relief Veterinarian - Contractor Payments</t>
  </si>
  <si>
    <t>Veterinary Specialist - Contractor Payments</t>
  </si>
  <si>
    <t>Intern Veterinarians Compensation</t>
  </si>
  <si>
    <t>Other Support Staff Compensation</t>
  </si>
  <si>
    <t>Registered Veterinary Technicians Compensation</t>
  </si>
  <si>
    <t>Veterinary/Technical Assistants Compensation</t>
  </si>
  <si>
    <t>Client Service Reps/Receptionists Compensation</t>
  </si>
  <si>
    <t>Other (Non-DVM) Temporary Services - Contractor Payments</t>
  </si>
  <si>
    <t>Maintenance Personnel Compensation</t>
  </si>
  <si>
    <t>Administrative Personnel Compensation</t>
  </si>
  <si>
    <t>Practice Manager/Administrator Compensation</t>
  </si>
  <si>
    <t>Office Manager/Executive Assistant Compensation</t>
  </si>
  <si>
    <t>Bookkeeper Compensation</t>
  </si>
  <si>
    <t>Clerical/Secretarial Personnel Compensation</t>
  </si>
  <si>
    <t>Groomers Compensation</t>
  </si>
  <si>
    <t>Kennel Assistants Compensation</t>
  </si>
  <si>
    <t>Employer Payroll Taxes Account Series</t>
  </si>
  <si>
    <t>FICA Tax Expense – Employer’s Portion</t>
  </si>
  <si>
    <t>Federal Unemployment Tax Expense</t>
  </si>
  <si>
    <t>State Unemployment Tax Expense</t>
  </si>
  <si>
    <t>Other Employer Payroll Tax Expense</t>
  </si>
  <si>
    <t>Employee Fringe Benefits Account Series</t>
  </si>
  <si>
    <t>Employee Benefit Program Expense</t>
  </si>
  <si>
    <t>Group Health Insurance Premium Expense</t>
  </si>
  <si>
    <t>S Corporation Shareholder Health Insurance Premium</t>
  </si>
  <si>
    <t>Group Dental Insurance Premium Expense</t>
  </si>
  <si>
    <t>Group Disability Insurance Premium Expense</t>
  </si>
  <si>
    <t>Group Term Life Insurance Premium Expense</t>
  </si>
  <si>
    <t>Employer Retirement Contribution Expense</t>
  </si>
  <si>
    <t>Professional Liability Insurance Premium Expense</t>
  </si>
  <si>
    <t>Workers Compensation Premium/Tax Expense</t>
  </si>
  <si>
    <t>Continuing Education Registration Expense</t>
  </si>
  <si>
    <t>Meeting/Course Registration Fees</t>
  </si>
  <si>
    <t>Business &amp; Professional Book, Journals, VIN subscriptions</t>
  </si>
  <si>
    <t>Staff Training Fees and Costs</t>
  </si>
  <si>
    <t>Travel and Lodging Expense</t>
  </si>
  <si>
    <t>Air Fare</t>
  </si>
  <si>
    <t>Lodging</t>
  </si>
  <si>
    <t>Transportation</t>
  </si>
  <si>
    <t>Mileage Reimbursement (CE Travel)</t>
  </si>
  <si>
    <t>Other Employee Expense Account Series</t>
  </si>
  <si>
    <t>Study Group Fees</t>
  </si>
  <si>
    <t>Business Meals</t>
  </si>
  <si>
    <t xml:space="preserve">Entertainment </t>
  </si>
  <si>
    <t xml:space="preserve">Staff Meals/Snacks </t>
  </si>
  <si>
    <t>Staff Events &amp; Recreation</t>
  </si>
  <si>
    <t>Employee Recruitment</t>
  </si>
  <si>
    <t>Laundry &amp; Uniform</t>
  </si>
  <si>
    <t>Employment Practices Liability Insurance</t>
  </si>
  <si>
    <t>Facility and Equipment Related Expense Account Series</t>
  </si>
  <si>
    <t>Rent on Practice Real Estate</t>
  </si>
  <si>
    <t>Rent on Equipment</t>
  </si>
  <si>
    <t>Outside Storage</t>
  </si>
  <si>
    <t>Maintenance</t>
  </si>
  <si>
    <t>Medical Equipment Maintenance</t>
  </si>
  <si>
    <t>IT and Office Equipment Maintenance</t>
  </si>
  <si>
    <t>Facility Maintenance</t>
  </si>
  <si>
    <t>Service Contracts</t>
  </si>
  <si>
    <t>Medical Equipment Service Contracts</t>
  </si>
  <si>
    <t>IT and Office Equipment Service Contracts</t>
  </si>
  <si>
    <t>Facility Service Contract</t>
  </si>
  <si>
    <t>Housekeeping &amp; Janitorial</t>
  </si>
  <si>
    <t>Repairs</t>
  </si>
  <si>
    <t>Medical Equipment Repairs</t>
  </si>
  <si>
    <t>IT and Office Equipment Repairs</t>
  </si>
  <si>
    <t>Facility Repairs</t>
  </si>
  <si>
    <t>Property, Casualty, &amp; Liability Insurance Premiums</t>
  </si>
  <si>
    <t>Real Estate Tax</t>
  </si>
  <si>
    <t>Personal Property Tax</t>
  </si>
  <si>
    <t>Practice Vehicle</t>
  </si>
  <si>
    <t>Utility Services</t>
  </si>
  <si>
    <t>Electricity</t>
  </si>
  <si>
    <t>Natural Gas/Fuel Oil/Propane Gas</t>
  </si>
  <si>
    <t>Sewer</t>
  </si>
  <si>
    <t>Water</t>
  </si>
  <si>
    <t>Telephone Services</t>
  </si>
  <si>
    <t>Cellular Phone Service</t>
  </si>
  <si>
    <t>Landline Phone Service</t>
  </si>
  <si>
    <t>Cable &amp; Internet Services</t>
  </si>
  <si>
    <t>Answering Service</t>
  </si>
  <si>
    <t>Rubbish Disposal</t>
  </si>
  <si>
    <t>Administrative Expense Account Series</t>
  </si>
  <si>
    <t>Licenses &amp; Permits</t>
  </si>
  <si>
    <t>Use Tax Paid</t>
  </si>
  <si>
    <t>Franchise Tax</t>
  </si>
  <si>
    <t>Other Tax</t>
  </si>
  <si>
    <t>Client Education Material</t>
  </si>
  <si>
    <t>Business Gifts and Flowers</t>
  </si>
  <si>
    <t>Charitable Contributions</t>
  </si>
  <si>
    <t>Computer Supplies</t>
  </si>
  <si>
    <t>Postage</t>
  </si>
  <si>
    <t>Printing</t>
  </si>
  <si>
    <t>Accounting Fees</t>
  </si>
  <si>
    <t>Bookkeeping Services</t>
  </si>
  <si>
    <t>Payroll Service Fees</t>
  </si>
  <si>
    <t>Employee Benefits Administration</t>
  </si>
  <si>
    <t>Legal Services</t>
  </si>
  <si>
    <t>Business Consultation</t>
  </si>
  <si>
    <t>Advertising &amp; Promotion Expense Account Series</t>
  </si>
  <si>
    <t>Yellow Page Advertising</t>
  </si>
  <si>
    <t>Website Maintenance</t>
  </si>
  <si>
    <t>Internet Advertising</t>
  </si>
  <si>
    <t>Direct Mailing</t>
  </si>
  <si>
    <t>Client Reminders</t>
  </si>
  <si>
    <t>Memorial Contributions</t>
  </si>
  <si>
    <t>Sponsored Events</t>
  </si>
  <si>
    <t>Marketing Consultant Fees</t>
  </si>
  <si>
    <t>Advertising &amp; Promotion - Other</t>
  </si>
  <si>
    <t>Fee Income Collection Expense Account Series</t>
  </si>
  <si>
    <t>Bank Charges and Service Fees</t>
  </si>
  <si>
    <t>Credit Card Merchant Service Fees</t>
  </si>
  <si>
    <t>Wellness/Pre-Paid Plan Service Fees</t>
  </si>
  <si>
    <t>Care Credit Service Fees</t>
  </si>
  <si>
    <t>Collection Fees</t>
  </si>
  <si>
    <t>Bad Debts</t>
  </si>
  <si>
    <t>Returned Check Fees</t>
  </si>
  <si>
    <t>Depreciation and Amortization Account Series</t>
  </si>
  <si>
    <t>Depreciation Expense</t>
  </si>
  <si>
    <t>Amortization Expense</t>
  </si>
  <si>
    <t>Other Miscellaneous Revenue Account Series</t>
  </si>
  <si>
    <t>Miscellaneous Revenue</t>
  </si>
  <si>
    <t>Rent Revenue</t>
  </si>
  <si>
    <t>Interest &amp; Dividend Revenue</t>
  </si>
  <si>
    <t>Gain/(Loss) on Asset Disposition</t>
  </si>
  <si>
    <t>Other Miscellaneous Expense Account Series</t>
  </si>
  <si>
    <t>Fines &amp; Penalties</t>
  </si>
  <si>
    <t>Officer/Key Person Life Insurance</t>
  </si>
  <si>
    <t>Officer Disability Insurance</t>
  </si>
  <si>
    <t>Interest Expense Account Series</t>
  </si>
  <si>
    <t>Interest Expense – Financed</t>
  </si>
  <si>
    <t>Interest Expense – Shareholder/Owner</t>
  </si>
  <si>
    <t>Interest Expense – Other</t>
  </si>
  <si>
    <t>Income Tax Expense Account Series</t>
  </si>
  <si>
    <t>Federal Income Tax Provision</t>
  </si>
  <si>
    <t>State Income Tax Provision</t>
  </si>
  <si>
    <t>Local Income Tax Provision</t>
  </si>
  <si>
    <t>Ask My Accountant</t>
  </si>
  <si>
    <t>46c0ec6aa3ed3223d47ccb5d0dccb09d0|1|87350|f4921d1d4e2d18d18557fff54a58749a</t>
  </si>
  <si>
    <t>6d956ecf307f70402e634846394c9e70_x0004__x0005_ÐÏ_x0011_à¡±_x001A_á_x0004__x0004__x0004__x0004__x0004__x0004__x0004__x0004__x0004__x0004__x0004__x0004__x0004__x0004__x0004__x0004_&gt;_x0004__x0003__x0004_þÿ	_x0004__x0006__x0004__x0004__x0004__x0004__x0004__x0004__x0004__x0004__x0004__x0004__x0004__x0002__x0004__x0004__x0004__x0001__x0004__x0004__x0004__x0004__x0004__x0004__x0004__x0004__x0010__x0004__x0004__x0002__x0004__x0004__x0004__x0001__x0004__x0004__x0004_þÿÿÿ_x0004__x0004__x0004__x0004__x0004__x0004__x0004__x0004_q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	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_x0001__x0001__x0001_"_x0001__x0001__x0001_#_x0001__x0001__x0001_$_x0001__x0001__x0001_%_x0001__x0001__x0001_&amp;_x0001__x0001__x0001_'_x0001__x0001__x0001_(_x0001__x0001__x0001_)_x0001__x0001__x0001_*_x0001__x0001__x0001_+_x0001__x0001__x0001_,_x0001__x0001__x0001_-_x0001__x0001__x0001_._x0001__x0001__x0001_/_x0001__x0001__x0001_0_x0001__x0001__x0001_1_x0001__x0001__x0001_2_x0001__x0001__x0001_3_x0001__x0001__x0001_4_x0001__x0001__x0001_5_x0001__x0001__x0001_6_x0001__x0001__x0001_7_x0001__x0001__x0001_8_x0001__x0001__x0001_9_x0001__x0001__x0001_:_x0001__x0001__x0001_;_x0001__x0001__x0001_&lt;_x0001__x0001__x0001_=_x0001__x0001__x0001__x0001__x0002_&gt;_x0001__x0001__x0001_?_x0001__x0001__x0001_@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_x0001__x0001__x0001_\_x0001__x0001__x0001_]_x0001__x0001__x0001_^_x0001__x0001__x0001___x0001__x0001__x0001_`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r_x0001__x0001__x0001_ýÿÿÿs_x0001__x0001__x0001_t_x0001__x0001__x0001_u_x0001__x0001__x0001_v_x0001__x0001__x0001_w_x0001__x0001__x0001_x_x0001__x0001__x0001_y_x0001__x0001__x0001_z_x0001__x0001__x0001_{_x0001__x0001__x0001_|_x0001__x0001__x0001__x0003__x0004_}_x0003__x0003__x0003_~_x0003__x0003__x0003__x0003__x0003__x0003__x0003__x0003__x0003_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ðûÞ&amp;/Ø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0002__x0003__x0002__x0002__x0002__x0002__x0002__x0002__x0002__x0002__x0004__x0002__x0002__x0002_6K_x0001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ÿÿÿÿÿÿÿÿÿÿÿÿ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ÿÿÿÿÿÿÿÿÿÿÿÿ_x0002__x0002__x0002__x0002__x0002__x0002__x0002__x0002__x0002__x0002__x0002__x0002__x0002__x0002__x0002__x0002__x0002__x0002__x0002__x0002__x0002__x0002__x0002__x0002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0005_ÿÿÿÿÿÿÿÿÿÿÿÿÿÿÿÿÿÿÿÿÿÿÿÿÿÿÿÿÿÿÿÿ^_x0013_-¾4«?_x0011_?î³ët¾?_x0003_iÍuÞ²?¦_x001F_4_x0002_Ôw´?_x001C_;B}µ?Â¥/tj»?òàx.I¸?_x0004_*Ùv_x000C_³®?çu[_x001C_í»?_x0014_:/s_x0008_¬?£O=4(»?¤_x001F_ú}ý1³?ÿ_x001D_»=_x0007_¾°?_x0006_Ý³×¥?]'ó2Uê·?1ñl`!X½?¼Q8_TÀµ?èa(Ä	¹?XJ_x001C__x0018_Ç©?Jt_x001C_1;ª?&lt;_x0014_ºÜ´v°?·ö8o°¾?ukNövN¸?Êd&lt;_x0001_Á?*k}Õ?6Y_x0007_u+¼?qÂ&lt;ùñ¿?P'ð_x0003__x0004_Æ_x0012_¸? _x0011_lù¢f¥?º_x001C_«K§´?5?»x%º?³×&amp;_x001B_wôÁ?®6i3¼?&lt;ôr©&lt;»³?:Ã_x001D_Rñµ?%¬»cüº?P_x000F__x001F_«t­¥?\&lt;¾_x0007_Õµ?·Ou-ì±?Ð¸ÑëÀ?_x0007_C¿$}í¸?Z_x0010_Õ_x0001_»?u×)ap¸?àsùûA¾?]_x0011_É_x0007_0¤?YÈ¨Ä_x000F_»?'_x0006_¯ß_x001D_¶?ç´.W·¿?_x0018_ýåj»·?ogh'yÊ¹?à_x000D_äCâ_x0019_®?Ñ_x0004_`L_x0002_»?áL_x000E_Có»?_x0019_pvYÓ´?_x0019_"TsÐn¶?&amp;©_x000D_Ð_x0014__x000F_¾?ðq0zÀ¼?0ZÛÄÃ_x0016_º?ÅÙ£_x0002_\_x0006_½?	_x000E_´j6·£_x001C_¥?Â)Lpú¯?àºS_x000B_òâµ?_x0016__x0004__x0015__x000D_´?uÞjÂ;¸?_x0001_		_x0007_					_x0001_			_x0001_			è_x0003_		è_x0003_		è_x0003_		_x0003_			_x0002_			_x0006_							_x0006_			_x0004_			y·?g_x0001_											`j­¯á? _x0012__x0017__x000E_~_x001E_å?sÓÓ%_x0001_ç?x³ß_x0013_á?ÁÄ_x0017_ïæ_å?#3»á?|P_ñO_x000C_ã?JV&amp;¡íå? ÕNWT~å?2A_x001F_¿òÞ?K|½6á?9_x000C_ä¨_ä?Ã9­Äoá?%Gï_x0008_Éå?_x0004_* â'ß?$ôÎ_x000B_éâ?à_x000E_¼_x0005__x001C_dà?rú_x0004_4_x0003__x0004_|iá?Âqó¡íå?äûêçý_x0018_ä?|ZÂ¡gä?®Ïè¥"å?B_x0002__x0018_q$â?_x000B_{­Øçõà?jl_x0015_Êà?À_x0013_%iu_x0011_â?P©T_x0001_lá?VPUT%å?_x0013_¹Qï·Ü?%ó_x0002__x000F_x_x001E_ä?ÂFåu_x0012_µã?o»é¤â?Ý÷j+£ä?_x0017_è1à?ßÃh»'á?rbIÏDÝ?ü1sxqPä?N	&lt;¾ á??]b@ß?ô-ï§ã?_x000C_qÿ_x0015_E_x001B_â?Ì©_x0003_À$*ã?6`g©ã?0åe³&lt;yä?_÷Ëõ´äß?Þ Ö0_x0006_â?hØØ·±þâ?fû_x0001_ò_x0004_à?\L©_x000D_æ?_x0001__x0003_Ðßþ=6ëà?Í)mùà?_x0003_JK!ä?ïIá0ã?_x0016_pÌA0Aä?_x0014_¶_x001E_=_x0002_Uß?`»ü	ä?l÷(ªâ?ØN#bLà?_x000F__x0013_0y~²â?è·Õ\_x000F_Ý?°Aß?' _x0007_ù_x0019_á?Jµ8nçç?.SúÕ^òä?CÂ­Mà?«_x0018_B'_x000D_¹æ?NÑ¼.å?ûÝ4ù¦æ?Ö]å.Ä-ä?ÌKHÔ_x0016_å?àÏ¯_x001D_Ðä?Ïl|Ú=ç?_x0011_/_x001A_í 3ç?_x000E_:o¾_x0010_câ?ª2I´ö±å?ðüeá?kM¯ËÍá?¯Â_x001C_]{á?&gt;¯l_x0019__x000D_lç?Æ_x001A_·önã?_x0015_²äm_x0001__x0003_þÅÞ?Q°N_x0001_\ä?lÉyWg_x000E_è?:Å8ç8ä?Ô»_x0003_YLæ?v\V·ÝÛá?t*û·Ù}à?Òs·8ÕÞ?¾_x0019_Älá?_x000C_9 úá?H_x0005_«&amp;,úß?Ðð_x0002_3{å?êæ_x000B_/à?%ØÛbç?TSà^²âã?2"_x0015__x0019_â?AåA!G+æ?{o_x0018_LA¹ß?åòn%¾ä?DÏXf£æ?ù_x000F_³,Vkä?~µÇÖØâ?ìÊð´Ñ8à?_x0017_`¬yÁä?\_x0010_æä?ãª2²ãÞã?;ýÈbÆ÷Þ?ÂgI:_x000E_ç?Æ´vgVòá?_x0011_a¤¤á?_x0018_} ãè¹ã?/¦ãÿ¯¤ä?_x0003__x0004_`òq]#vá?¢Ä%®á?Ñ*¯uøá?¦4äèä?tçWÛûaá?Año»jòã?Ü÷¡Oâ?_x000E_L=_x0007_K.à?&gt;?õ'báã?lç)÷rÌà?$Ú¦_x0018__x000D_¿á?Þ¦Á¬Y&amp;æ?&lt;¾_x001A_4ß?C_x0007_-Wç?k¦_x0001_®±á?Í_x000C_³üeç?ÓI-;aýç?ì»¾q`¿ä?ÖðÎÞåã?@_x0017_ã?ã ¹þ_x0002__x0013_å?ÔF_x001C__x001E__x000B__x001F_â?N¼»Bøä?³ÛsqæIã?F`¼¬ÜÏß?ü¬)g1æ?¶_x000C__x000D_Ñ÷åá?ºI9ã?$`/_x0019_°rå?ä^J°÷Ãä?üÜÉEtá?´ÜÝá_x0001__x0003_Aå?¤º+_x001C_ìä?ºe×%â?Ú¹g]ÖLá?gâQØg¥à?_x000F_Æ8Òã?tñoàÔ|å?_x0011_×î¹â?EÌàaN5á?Eß8f²°â?I&amp;þxã?÷Ï*N/á?F%ãEhÚã?BÿI_x0012_Hå?nË_x0016__x0019_Òå?_x0014__x001C_ûD`â?M¢y_x0002_º­â?3{/tâ?á_x0002_Î._x0007_Þ?Rªå0ðà?peà_x0018_É_x000E_à?°Ãc*¢å?Zø_x0019__x001F_tzÝ?_x0003_¡Dûòfå?!i_x001E_h¡â?ÞÕ{Á[#ç?~­eéÆ_x0008_â?B$®¹mâ?é_x001F_`Ö&amp;÷æ?_x0016__x0004_=)ÛÞ?¦¢Âîî Þ?âüÜ%á?_x0005__x0008_à\_x0003_'_x0019_¹á?Ëm%'_x0001_Þ?¼_x0012_Öæ«ã?6lL9Ãâ?©R_x001D_+á?¥Ô®Kgâ?pÿæfÏìâ?{Õb`Ú_x0005_à?h_x0018_&amp;RÏâ?-U.ØTÞå?9ñT_x0012_{ã?É2}Vf2æ?eþ_x001A_×å?ü,×_x0004_q_x0011_å?Ð_o¬koâ?&gt;'n_x0005__x0014_Ùä?E#×¡ëã?`ÂSíâ?ì_x0019_`ø²Zâ?_x0019_Hì8&lt;Jä?/°+_x0015_çþâ?s#_x000B_'röá?)@Çkã?ØKÚXá?ÚæÃüÛä?¬ÏK%_x0002_á?Ú~,_x0007_â?yÏ¸Áå?bì]ý_x0006_}ä?ÿ_x001D_MØ&lt;¢ã?ßÂ_x0015_ª	äà?¸_:Þ_x0003__x0005__x001D_§ß?PçãßGGå?_x0013_îi»__x0002_ß?L8_x0015_sïâ?Ê0_x0004_Ìw_x0011_á? ÊP_x0017__x001B_Yã?ÝÕõ@r=á?_x001C_¼ß_x001A_¥÷à?ì¹¬«á?ÒÄFÕlÞ?"÷°4àùä?Æï½à_x0002__x0006_ç?!ûë´_x0011_à?ÀìK_x000F_³ýã?dÞ`V_x0001_å? lãSÚaå?ºÅ`º¬Äà?±i»¨ã?´ÛðÚ¡å?éáS²y_x0002_å?4Z_x000F_âÙöå?-[&gt;)Å}â?b íüàTà?N+ß_x0004_å?Y¨_x0008_¥$Áã?½7ñ¤M*ä?nê'_x0003_´æ?m2?Êá?_x0012_"¦»½ß?ó«t'â;á?_!)øKªä?%gsRÑôÜ?_x0001__x0003_ºDó_x001A_q_x0011_æ?=¨7kéä?Û&amp;&lt;Ú;*Þ?ÌÞ$Áâ?Ú ÎXÓ_x0017_æ?_x0011__x0002_æÉÎÞ?]íã0xÞ?èã»§4&lt;ß? Ý&amp;_x0006_qâ?íW_x001A_.&amp;â?ê&amp;«@_x0008_å?_x000E_»_x0012_.rûæ?åþ_x0010_ë¨Sä?zz9\xè?¬þçuµ'ä?}_x0002_ ÊÀæ?Ô_x001C_«×_x0006_á?r¡_x000D_ÇÜà?784C^Ý?Vå_x0008_D¦à?ô_x0017_/a´Âã?\.v_x0001_-èã?oî+ïÎá?ª_x000C_È©Èß?CÚÜs_x001C_â?î_x0002_¹Éi_x0005_ã?b_x0015_M¹âXä?ÄKÜ0Cè?@?¾ÞÔää?_x0001_*²_x0002_ã?=¬×»_x000B_Øá?ês_x0005__x0001__x0002_Z_x0004_à?(×ÿ~½Ý?_x0008_¬¯®Ü¦ä?_x000B_%_x001B_&gt;Íä?tëúJÅã?-YµYE ã?_x0015_e°Òã?´P&lt;Cã?îvØCIÞ?eoË_x0019_Äâ?_x000E_Qûu@æ?\_x001B_/àÌ_x0018_ã?.T³°`¡â?Êÿº_=_x0005_á?_x001C_+ì4O9å?®ÀÞ!#Êä?$qaÌÑæ?w_x0017__x000E_Mã?çÙ#ö¿ç?_x0002__x001F_@_x000B__x0004_Yæ?¿G(¬$á?nä_x0017_°å?¦_x0012_5ã1â?è_x001C_.á?ïõÖ­Áâ?ÓÍÏo_x0017_Ûß?&amp;ç®èð¬å?×¨s_x0019_Åjà?"_x0013_N@Ù²ã?¹8_x0019__x001E_Í¾â?¢Ñá_x001B__x001E_ñã?Æá_x0008_å?_x0001__x0003__x0002_òMÅÌá?_x0001_×Kdz-ã?5ñtõLñå?êsÃÙfmå?h_x0019__x000F_o_x0014_`Þ?&gt;úªtOÌâ?_x0018_fpëRÞä?ü_x001C_Õ1Òæ?_x0013_ÍÎg¤_x0010_ä?w£!ÊÜ?}_x0005_Óö_x000B_Ñâ?×Jæö×â?*0_x0014_Ðïxâ?	øE!à?5#ýOvZç?®ù_x000E_YYß?ð¬&lt;&gt;ä?iì_x0004_l{Tá?ò_x001A_ÆÞl,ä?%r«Ç)Û?E_x000C__x0016_Jàä?_x0003_ÇÈO-æ?ØÙ¾]ÔÞ?Ë00øã?Óûµ_x001D__x0011_Õà?îð;ëâ?Xð Q×	æ?O_x001A_Ø²¾æ?:_x000C_Ñ^_x0015_[å?¥Ê°¹@_x0016_â?þ_x0007_oú^Næ?_x001E_³n_x0011__x0004__x0005_UØÝ?#ª¿¯äã?¢Y¹Ú!6å?p»¤9_x000F_ã?¥?'Zj·á?2ßZä?Øu_x0006_æEå?Ý"ÁªÁôä?PSðñæá?í|úñtâ?R_x001F_Ñ_x0016__x0010_â?ìU²*&amp;ðä?KíÔ¯¦»â?_x0018_TàxÊÝ?_x0004_b_x0013_{sæ?´_x0002_ò4Uìæ?_x0001_®ÿ3â?Æ÷_x0015_»0_x001C_ç?Rü_x0007__x000F_æ?Ý¢ñ_x0003_/â?_x0003_%-®ã?p&gt;_x0001_iã?äþªÔ-|Ü?_x0014_-#õ+,ç?iÚ=ª_x0006_ä?.&gt;Â×Ôâ?'_x000E_fåÅ_x0002_â?{_x001F_g¤Uå?êl¨5\äæ?ýÑì®Bã?øÓ	_x0003_K»ã?(:+_x0002_áªÞ?_x0002__x0003_wÙ7iÚÛâ?þlKNå?Lq#mÊå?ÇÌ^8]â?4_x001E_×ïÞ?_Þõ¼ç?§T_x0002_Ôaæ?lÄ%¡æ?T_x0015_s+_x0001_×á?_x0015__x0001_S^ý	ã?¯ÂluHâ?èÜ_x001D_UÑã?®ìÜ_x001E_ßjâ?¶_x000F__x0016_Ð_x0012_§â?FÜÂº_x0015_xå?Ò^_x000E_Jóvè?_x0006_¥­&gt;ç?äÍü¯ä?_x0006_ñÿtáä?_x000C_Øò_x0017_VÝ?Àù_x001B_C÷Ý?_x001D_ÊþÚä?¼fw6ä?æ_x0019_`Þ\æ?¬_x0008__x001E__¸ä?pÝo^%¬å?ýkÞän:á?q&amp; xä?rN[â?^3ª´â?w5²Û_x000C_ä?ÀA§_x0001__x0002_Ù,å?_x001D__x000C_å²/á?y/¬~£_x001A_ç?ßÈB#ùiß?ÜÚÑp_x0008_pæ?ÛäÒ_x0018__x0017_Wã?$@àý¼ä?â_x000B_+êÈá?½_x0007_XïôÆä?ã×Ð^'qã?æ÷_x0001_ÑÂà?ß!»(â?rr_x0012_)ÔÒâ?Jg_x0011_Àè?ýì`9å?_x0016_ôæTµ²á?7=Ùõ_x001A_à?T_x0010_%låÀå?_x001B_Â0¼â?_x0016_ö{Ëm2å?RöóÁëöâ?\Ñ7wá?Û_x0012_qLä?ªåÕHÛÆß?_x001A_§g/·à?XÎ»á?¸õ_x0019_j=å?v!Ì.ùQâ?;Ì&lt;Þuã?Á_x0016_ÍGß?àzáô_x0010_á?ÞçÇ&amp;J_x000E_ã?_x0001__x0002__x001B_GÌ×-¶ç?.ör_x0018_ä?º9üÉöä?Ç5·dæ?x_x0011_PCrã?4ÕM_x0005_ÊNâ?z~ïÕæ?&amp;_x0004_T_x0003__x001F_Ý?LâÔ éå?=gYý_x000C_@å?_x0012_XôÞb6æ?¢Cë²	à?úgªÈAâ?mCùêµá?(à7nçÔç?°"FÂ+å?£Ö~BÙ&gt;ã?.ZD·!}à?_x0016_½Áe{â?_x000B_ p³Þ?v_x0015_ð`Bå?ð®äÐý0ä?]_x0018_ë0´à?ÇDG×_x0012_â?ý´to_x0018_ ä?_x000E_}_x001B_#`+ã?æëñ\à?_¦@Dþà?o_x001F_ÛÜã?ºò&amp;è?àE#n1_x001C_å?Ü_x0005_,L_x0002__x0005_qâ?6AetTÃå?¦q§í¢gà?Ê_x000F_¡®'ä?öXÃã?_x0008_ÓêV1¾ä?P	!´gã?_x0012_æ-´6ã?ÜÅÞv¥ã?)ÌÉæ?µ_x000B_;odä?UpÐÒBDä?L·1âå?]3Ðêßß?Hô/Y.Và??_x0008__x001C__x000D__x001C_ñæ?´F¼_x001B_Sâ?	©|'â?þî¢_x0003_}èÞ?÷a¡@à?¼ß_x001E__x0004_»à?_x0016_Jn}_ã?¼¼simÅâ?_x0002_jÆã%dã?&amp;_x0001__x0014_áÈDß?|DÍ_x0008_@&amp;à?ähB_då?´]!0þêâ?À8¦UFç?ÓÐ£¥Çâ?àI~¾©â?}E/ÜCÖä?_x0001__x0006_m²åô&amp;ã?ê&gt;J:$Ü?ûó©@¼å?0à×Uõá?o×Ù4_x0016_ã?Û_x0003_y_x0003_wä?_x0018_{ÕÅ½à?f¸_x0015_Ùå?½_x0002__x0001_öðÚ?ø3ì¬³vâ?¾±¤GBà?®¼H[&lt;;å?_x001A_3ý\_x0008_ä?_x0003_H_x001A_eÈoç?_x000F__x0016_fïýÎã?_x001C__x0004__x0012__x000D_cæ?Lgeqå?_x0002_{À£lâ?_x001E_ÅAð_x000D_á?\M\÷Êâ?_x001B__x000B_ÕL_x0014_à?Yæ_x001B_qÑRá?~qn¿_x0006_ç?D5sÔ]´ã?_x0005_ï_x001F_nZà?v38p½óå?ñj¥ô&amp;â?¹	_x0010_¨)¿à?_x0012_üCã_x000C__x000B_â?Î³'_x000B__x0016__x000F_å?ÜZ8Éúâ?¬:à_x0011__x0005__x0006__x0002_ Û?é_x0008_¾_x0004_'æ?ÍUÊþøîà?%ÛÅaöã?v_x001D_Õ­Uâ?eç&amp;pÐá?*Vn/â?þUè&gt;óà?_x0001_ª#g%Ý?	_x0011_ú/¯Îà?îÑ&gt;æÌã?Øgp«±ß?_x0013_.Ï_x001C_tß?ß¾_x000E_´&gt;(ç?´ íRe$á?J·m_x0007_¸å?¼ª4®æ_x000F_ä?æ2_x001D_LX#æ?ï}ònOâ?I¾¤Ý¯õâ?#_¹_x001B_Ò_x0003_â?Ä×µJ ¶â?h7ÇG=æ?C9­Ì}ã?_x001A_9¢Gºýä?õ9_x000D_ÚÜæ? ÿÏEÒ	ä?ªñ:Á0å?~_x000E_Ý_x0016_[-á? ókÆ4ä?ï_x000E_q5Wá?_x000F_HÉÖ5ã?_x0001__x0003_¥¶Øl'ç?üÉÆ@=ã?.V_x0014_ç;ã?_x001B_«92±ç?_x001F_+½ãç?ê{Ñß?³·_Æ_x001D_æ?U­_|åà?°â*ê_x000F_â?òROÀJýá?Äí½_x0008_á?¨·Þ}S(å?X[_x0019_#Ð,è?éêW_x0018_Çã?æ_x000E_qQ^1â?lo_x0005_yÔíæ?ØU_x001C_³â?b]a_x0007_(ã?r¦~q_x000C_ä?;J«áÏå?éy%ª ìß?ÂÈw_x001E_ª^Þ?Eô·ªÛvÛ?qØ¨wà?'Ý_x0005_pà?úÑä¿Æëá?Ï*÷Ì!ã?¢sb&amp;Ü?_x0002_'ÒXÚå?yÍCì)Rã?)_x0015_TqÊã? p__x0002__x0003_iûà?â&amp;]1ä?.aon~ß?4H'ÕÕ_x001F_å?ñüu\¦â?«òg¼_x001A_8â?føÙFÝ?_x001D_LuÔ|_x0018_à?_x001C_ç_x000D_Î	Ôã?d©_x0013_ù8Èà?F_x000F_píïØà?¼z[ó¶æ?qõ'/çå?6\SZôââ?ÄÞ§\¬®â?e'¬ïîá?Jßf;à?	räwM¦å?ÞPç.Ù­à?¥'_x001F_s§ã?_x0001_ôQUç?r]³_x000B_ç_x0004_æ?BÏ0+I_x0004_ä?Ô®DBä?=åû¶Dâ?²óËÜÇ`ß?Ó ñÁæ?ÓUÂ_x0006__x0014_7ç?ØGØSÞ*à?yùKNã?q_x0002_u_x0004_Àà?¹=0d_x0013_à?_x0002__x0004_ _x0011_âìÆá?YO_x001E_Öã?ÔP²á_x0014_â?`\#H)ß?â®Â_x001C_ä?eLûwòå?V_x0012_¥Ô?á?_x000B__x000B_¿ã?ÕkIØbúã?§lîI¼ã?/Å¸BDã?¬§_x0001_LýÑá?^¿½5úEâ?'`Ëï_x0017_á?RªÇÂÎ_x001E_à?&lt;%18éàá?Ö_x0004_?_x0004_ü'ß?iÂÕVâ?_x0011_Æxé@ç?üÉ_x0003_Âµæà?Sx Ræ?ªh@Ej(ä?ïBA^Ä´á?Ä[_x0002_ÀQæ?æ}&amp;GTã?`_x0013_«}&gt;à?ÆÇ¼øpMä?$ð¼Ø_x0019_á?~ºLJ1á?:ü°¹zç?ÒÑfß2ã?VÒ¾_x0001__x0002_E_x0016_å?._x0013_ïÄw_x0016_ä?²z.­~^á?©IcZ_x0013_ç?Êaë$c7ä?]R_x0014_çìÜ?_x001E_Í¾9_x0001_bâ?dË3i®â?Î_x0010_r¬Ôÿà?DS0§_x001A_è?@*Âeêá?áÄQØÈä?¾C_x0010_úQæ?®üêSÖÝ?°'_x0019__x000B_Ü¶ã?î4/~Bæ?rf¡_x0001_Ìä??s_x0002_nß?_x0002_.;Ný_x0014_ä?Òâ¥¹¢µà?v0&gt;_x0018_Öå?±¾SÄã?~vàäJ%à?¦Ê_x001B_ æ?8ôFQæâ?^#Õq_x0013_ïÛ?}«ñéÿá?_x001E_3Sµå?_x0002_®1H½ä?_x000E__x000C_Ù²_x0002_å?Æ#ë}®Ná?_x0008_°sDÛâ?_x0001__x0002_3CÈëº=â?3ÿsÉâ?ÚE_x001B_7?Jå?Î5à±âà?¿_x001C_&lt;Ë_x0006_à?Ô½¶Xõß?Î_x0007_¢5óç?cù3á?_x0002__x000B_ÃS \á?_x0002_«oÌüÐà?SL_x0011_ÿ0Þ?XcÌsêëÝ?[+_x0016_fÅ_à?þ_x0014_B_x001E__x0002_KÜ?åZ,_x001D_[_x001A_á?Í_x0013_á?_x0006_¥·]væ?eüâ÷C³ä?!£´àä?u_x000C_¸*ßsà?Ø£_x000B_Êã?ã_x000B_b~_x001B_ã?F_x0001_þ÷xà?J)þÈþã?Æ)½ºmà?±ÑH4¨­ã?e}åËä?Ö4ÛO«[ã?úe«ºªá?Ë:pbx°à?¾uQè?áá?Ì¡[¯_x0008__x000B_:ÿä?_x0017_Ú|_x001D_Vîã?Ø%×ßØã?üúü©_x000F_øâ?Â_x001F_\&amp;1Îç?¼VyòÓÜ?¤Àâ_x0006_eã?L"_x0006_Fæ?CUrè»_x001C_ã?_x001E_àÙY_x0002_ä?WÄÞ_x0002_ç?U]_x000D_Ë_x0007_gæ?_x0004_ë$_x0001_z_x0015_ã?V_x0003_Kdá?¨6_x0007_;ä?î9$@ß?"_x000E_Rg,9Ý?Ç·¸ÄmFá?_x0005_`{ä£è?_x0016_îø[æ?2&amp;ß=_x0012_Gä?³_x001B_Qiâ?öNó_x0018_mÝ?UÌ8 	ã?ÒN_x0002_åÒ_x0005_ã?ä±Á_x0017_cè?Ú_x0002_I+£_x001A_æ?lÇD_x000E_qîä?§(Íø å?è ^_x0016_þå?Ê0+P_x0013_ã?£_x0006_Õ_x0014_ÅÛ?_x0002__x0004_}æ_x001A_Pêä?Q]&amp;_x0012_ä?_x000C_Ë_x0003_5â?Ã_x0003__x0002_0Ï_x000D_â?==LØaà?h½ey*£å?Ê(Ú£ø_x0005_æ?]O_x001B_Dßà?_x0012_YI©_x000C_å?¥mÀ5Oàà?I&lt;$kXJã?zUT _x0008_ß?á¦Ôîa¥á?~e_x0010_$ùªã?1_x0016_U_x0002_}æ?0©Ô mà?Û)ñ%ZGä?_x000E_O~ÑÖà?¦_x0001_õÏqà?.c_x0004_Jø¹Þ?Ý_x0005_&amp;ûâ?s%¤¡|oä?õª?(ÒÝâ?èmE$ÙÙá?æ`úÛÌæ?	Z1©û¡á?âáÌ¢à?w=b_x0008_©ä?áÂÐø¥ç?_x001F_AùÝã?:Ìd)_x0012_yæ?_x0015_o4f_x0003__x0004_w½á?m1«hü®ä?$Ãe_x0008_²&amp;å?ú_x0002_©U­Ýá?EÄ¦{Xå?F@VÛ_x0003_Bä?æ~C:Ûhæ?ÍÁÞ_x001B_Õá?ï8­ã/ç?Ðe¶Ñëã?ð£·3ã?Gü¦ÏÒòà?.&gt;ØuUä?¼¢á°_x0001_iä?=_x001D_5u_x000B_á?hXn¿_x0006__x0010_ã?,N¾¦ç?ÐK«3Câ?¦«uk'Àå?õ%ù³]Hà?,Ò8Üf{ä?¢e»gã?`=ÛÑÆà?	_x0019_mø öè?_x001D_x?_x000E_æ?»5~¢ºRç?¬¯_x000C_dðMç?_x0018_ìo_x001F_ Há?k­¿_x001F_,vã?vòf(Òdå?NÐ_x001C__x0015_à?öYî_x0010_ã?_x0001__x0005__Ð*Ùæ~á?|»vµä?ýÖÂîá?Ô&amp;~h_x0004__x001A_ä?_x0002_zI²$â?':(oå?Á_x001F_¢i3ã?_x001C_y_x0007_y@ã?«ÅO-_x001D_æ?-_x001F_ý,·ä?prz_x0011_&amp;_x0016_à?èà_x0008_éÓä?0x&gt;¼£há?nÎ*±çüå?!&amp;É]á?	2ÿÄ7å?,ÞBûO¬Ý?Ðz?á?GõÃ!Ïå?3_x0017__x0003__x001C_qá?©fvªÃá?EQ2úá?§Ã_x000D_¨R_x000C_ß?_x0010__x0002_Ã_x0015_æ?d	]ÜRCã?Üïø?â?_x000C__x0012_Ùk¨Bå?_x0008_}Ñ7£nã?Ü$ÉþÕæ?`áGë'Òà?2i_x0006_þWSå?.Þ_x0001__x0004_oïå?#²e«Ø:â?ZÔsH¯à?RóïRwà?¡ØÆªã?|øìâöÂç?_x0008_ps¡ä?E&amp;±°BÁá?@*_x0010_Rå?tùkÕµýá?7}/écGà?_x0016_´Ñ×Híá?o³J+Ãä?Ò[3MÁóâ?¡ã«Xè?ÚÿÒj7uå?8 ÷ï&gt;è?_x0005__x001F_æÍU8ã?._x0008_mQ_x0003_Ü?Z³_x001E_9kæ?8S£A¢Gã?ZvÝ_x0013_2_x0002_á?Î£v&gt;2á?\éfÉ9ùå?_x0019_TÑ|rä?,âeoÒíã?Éã_x0010_[+tä?îÒ_x0015_Ø5à?~ã_x0017_Ï1å?_x0001__x001E_ûàå?Në)á?u[Û_x0001_æ?_x0002__x0008_â7LrÉÚ?´E6ÈSQä?WËÑÝ±®æ?Ó°!á?iÕoR&amp;ã?K­ì_x0019_~ä?4l7@Þ?_x000C_ñðª¨á?_x001C_Z&lt;?íJá?`MÔÎêDá?_x0004_s'mæ?ñ_x0003_LOàâ?=_x000B_×Yã?Ý2ÓÚuzã?¶³b¸ä?¾è*Æúã?_x0007_Å_x0001_¦¯Çå?¾&amp;/rÎyá?u_x0016__x000C_:áâ?tÎ%_x0005_?Iæ?¦rK_x000F_nPå?j±z_x0006_å?C_x0014_À"à?j_x0017_åÙ_x0012_zç?G_x0005_¹|,â?E¬[}ÌSÜ?_x000F_aÿÚ[_x001A_Þ?âaýü¥Uã?h_x0008_2£	â?ñ*Q_x001E_	Wæ?zé_x000F_Ã]Èâ?²Só¯_x0002__x0004_£jã?¦®Sú~Þ?9~ü;â?ÌXyà?DÝ_x0016_bã?_x0003_³o&amp;â?loZY$ã?0¹·_x0012_á&lt;ä?ÏàÀÞã?&amp;G÷Qªæ?ÀQ_x0019_¡éà?_x001E__x000D_Èq4á?+_x001E_aüKÞ?_x001C_|oÂÒ+â?ý××ØÄá?ÕÇ@Xã¬ä?R_x000E_è?EI þ_x0018_ â?0_x0008_°_x0006_Wäá?ìësGùã?_x001C_'¥7äå?A_x0014_hdâ?¶m\×,$ä?ø¦ùÄPã?n_x0011_W/X_x0011_Þ? ¢«ñá?_x0001_â"à?õÌ4_x001A_å? 4Pºå?­Q+WPà?n_x001A__x001D_d_x000D_å?ü_x0003_*_x000C_9â?_x0002__x0003_©Í_x0001_ä?«Á$ìÅ×ã?8Xæûâ?ø9|F_x000C_Þç?`VABVä?_x0019_üI¥tÜ?¸"ã¹ä?eÍë#òÞ?.Çe]_x0004_è?ÔÍ`w}eä?Tî,_x0013_©å?ª/Q_x0011_ó^ä?LÛ'%æ_x0019_ã?jÂè¬jå?Þ¹S_x0002_¡ã?MLyIâ?_x0004_vËqR_x001D_á?J_x0004_B_©©ß?2¬®nmä?_x000D_eFh$_x0015_ß?Ï92&amp;rä?þ`;º{|â?ÄÌ P!â?~«ý¥&gt;¬à?w_x000D_¤~Ý??_x001D_VµÒPá?K+µ^àæ?cÍ²ä?|eEZÒóã?ìf	O_x000B_å?_x0012_ì(À_x001F_ã?üàÖQ_x0002__x0003_©à?ù_x0006_Éá_x0018_ä?ö¢ïçñâ?eÚÜ½_x0001_ã?Úk÷AR_x001B_ß?÷3_x001D_»x]å?$Ç_x0008__x0005_Yâ?°/N2+çæ?³ë1ãMsâ?ÓÒ\½±$ä?_x0011_+n¹á?"s&amp;Aá?_x000C_bþ/Áä?_x0014_/_x0012__x001B_Öä?ù³ÈÛ]ã?ÁÖWéÐ_x001F_á?ü'¿_x0013_cåâ?¦ÿ#LÊÛå?ÙàõÝ?R÷4_x0018_Äæ?ÜWï_x0008_-Òä?e¼vÎz/ã??t5Q²_x0013_â?B2åÍREã?a7ò|d2ã?¢~_x0018_8Lâ?_x0005_5T¤ã?¿A´_x0006_O·â?_x000E_ÞC5±æ?3Ýâx°ã?&amp;ÉR_x001A_Óâ?X¨9_x001F_éã?_x0001__x0003_°ä¹ábä?;rßÚþè?%§Væ?HÎ_x0010_cu8æ?æ¤_x0002_§¾ç?#õF_x0013_Ð\ä?òMår¢?Bõ_x0008_lÛ¶?_x0001_©Ò`Ð¹?TmC®Wº?z»²ÁI²?ßSjÉÀ?Í_x0017_Óý2´?³U_x0013_¢_x0006_Ñ³?_x0019_*Qû5{²?Ê¼Þ:÷v½?¿',Ó³?±ê_­ûp¼?Á!Ü&lt;¼?­S]Ûz_x000D_¿?g5_x0013_í$Éº?îô¯|À,º?¿F_x000C_¸¶«?4är§¹?8ó_x000D_á@Q¥?ã·ñXw®¶?cfÊ­_x000F_´´?Gg+oX²?­R(5Òÿ¬?ÍÍ_x000B_2x_x0002_µ?ú_x001E_;Ëö]­?æ¹¥_x0002__x0003_ù_x0006_°?Ñ7Ûõ_x000C_ ¼?_x001C_ÝD&amp;À?ÛìóQ²?p=_x0006__x0003_z¼?_x0016_{_x0002_vF¯?_x001E_æ·p°?Ð¯É	Ï°?Âô}7É¶?0²û»?Êö_x001F_/_x001D_­?§à§LÝ®?$ÃÞR§?&gt;_x001D_u¿;Í¶?åîeg_x0018_¾?|	J_x0001_	b±?Y¤_x0015_ìÑ®?$&amp;kCR¯?lí_x0015__x000B_Ñ´?W~_x0004_5Ë´?Q"ÖùÙs©?ÒY	_x0017_oÆ³?ó	¤¸?_x001B_N¾©9ô²? _x000F_ö¯¤^°?zÉ/ª}¯?Ô_x0016_ÓjR_x0011_¶?~DÏÿ@¶?_x0012_½ò1_x000F_;¼?TXmmS¶?¨Vv7¤}¾?öp%_x0006_·?_x0002__x0003_åî_x0001__x001B_Á?"ÊÃ_x0016_»?JL*_x001F_£7³?ôM²J_x001E_½?a_x0010_³_x0016_ª_x0001_³?ú`HÏ_x001A_¬?cCý_x000C_oß¹?®úµ£¾·?_x0008__x0006__x000E_«1´?_x001D_6íù}I°?:'ú»¥½?'ÝµÞÚ´?ÄÎN¸ëô¹?]z£]{zÂ?_x0006_ÍWÑr´?Wªû`¦þ¶?_x000C_ø-Òh²?À15NqÌ±?Hl_x000E_ä$¶?iTã?×³?¤êÂð¸K¾?Þ._x0002_2ß_x0005_²?=®ì9õ_x001C_¿?Ðy¯©;²À?~þ¸Åö´?r¹ªìù¾?ÈþKJòñ®?(GtüC²?;´«½¶?_x0014_hË½[»?©_x000D_¶zB÷À?Ï_x0012_ª_x0004__x0005_&lt;_x0006_¾?ÄloKW­?	R_x000E__x0005_Ê»?YíAu_x0003_æ°?_x0001_X&amp;&gt;£À?_x001A_ú_x0005_¨_x0005__x0004_´?lÝø£Ë¤?Ãf¿ü_x0016_ª?]áÜü×º?RokR n­?y&amp;ôD¹?(.&lt;\W_x000E_µ?ÁOØ_x0010_¶?ÍSë_x000E_m¿?­£_x0005_¾n±?9S£_x000B__x000E__x0003_²?KÈ&gt;_x0007_j¼?qF_x001C_Ë?±¤?ød_x0018__x0003_q	¶?ªú;Áfa²?n}îÓ!Qµ?_x001B_	/À?¿Ú¦_x0017_ð¶?vÛ_x0016_$#ö¾?(,¢ÎÍ¨?&lt;å_x001D_yZ_x0002_®?·4§Wh;½?ø_x0012__x001B_t{_x0008_¼?@Ì¬$qº?ê¦ÁÒÿÿ¨?_x0016_.Á_x001F__Ý¶?Ûø;k9ú¶?_x0004__x0006_z2ãÕ&gt;²?¢gaý­?¨6{_x0008_´?ÿñN¥³¸µ?!1íð_x001A_µ?¡õR_x001B_Ï,µ?È®|B4À?_x0002_ÇXkf?¸?¦_x000C_$_x0003_Z¦?ñù¯&amp;S^À?¿@³_x000E__x0001_=Á?}Ô¬»?Â»y}_x0006_¥?Bð_x0014_Ò²?¾»,ý£­?&gt;×dfV°?pòa_x0005_ï±?1¦mÊÒº?lÒÃñ_x0002_À?@úMT(_x0018_¹?ªöa &gt;_x000C_·?]JÞ_x000C_³?7î ô¨Ãª?ÖðûUiÿ¯?_x000E_ _L©?±Kw²x=»?ØEÚ_x0011_t¶?:A=,ÜX¹?Dq¢,é³?Ñ½s]z½?*Ê[þ¿?ÍÔÂ+_x0005__x0006_Ïg·?A_x000B_9_x000D_(Ü¦?ßÚnÚó²?I±õrL_x0007_³?f°ÚÑâ½?^ª8ß&amp;á³?!ÉTýl_¢?)_x0004__x001B_ÎE´?#_x0010__x0011_¬{«³?¸y_x0013_EÙº?ò}Rÿë_x0016_½?ð^ü_x0010_±?&amp;i07_x0016_|¦?!ñyàÃ¶?_x000F_MÁnY_¹?ÞáOú_x0007_ã»?ÀZ&lt;zv¸?_x0007_'ìê¿?V¯tà¸yª?XÃ·ÿÇ_x001F_½?¾§_x001E_ÓèØ ?VUÞ_x0013_­¨?&gt;°.¤_x0001_¨?ë&gt;þ5ò^º?_x0016_Ýû¨ë°?f.Þ_x001E_Ù¬?_x0005_¼z4ÛC°?_x000D_%Wù°?¸÷úõ2_x0003_¶?"Y£Ó_x0002_*·?ïZ·_x0016_7À??£â_x0017__x000D_°?_x0002__x0004_ú¥'¯B«?BLÚè¸U¸?_x0012_6ßåñN©?TÄY_x001B_§¼?,0,íú_x0019_¼?R«1û_x0015_»?_x0010_®*_x001C__x0004_¨¦?_x0011_&amp;_x0007_E¡z·?1t4äÐ_x0001_«?`Õºad³?_x0010_2¬$n³?&lt;ý_x001C_²?Q_x0017_RZ»%¸?Nk¥n2¯?´Z&lt;-À¯?ìTÿÒR_x000D_½?4oóm¬?ã_x0017_Ï'ß°?üÆdó1S»?s_x001C__x0002_ßq¸?&lt;ì2à¥?j_x0019_(¤Å¬?R±#O_x0013_öµ?y_x0011__x0003_Ùÿ¸?Uú¨Ö_x0017_´?;Ú&gt;N·?_x0005_\?Æ§G»?{_x0006_J_x001F_Ñ.Á?h_x0016_a^±?%rHZa:·?æü¥â·®?Ï¼_x0001__x0003_þ¼?_x0008_áL;1»?_x001C_KîñA3¸?X&amp;ÑZL´?ËÊþÍâ´?_x0006_ÜJ`×½?ì_x0010_çk¾_x0003_§?bÃÃUá_x0008_¾?_x0012_|À_x0003__x0017_¦?N:Ð_x000D_¼?¼á_x0017_^ÂÞ³?_x0003_$[__x001A_d§?¬Ñ0WK·? &gt;_x001B_@¸?xßcr)½?¬ðµ&gt;6°?_x0010_|¹b¸?üxý_x0008_ýÄ¿?¦_x000E_ _x0003_Éª?³c_x0013_å|4±?ÐÂl`a¬?x=ü[p_x000F_´?_x0007_X(6hª?sQvfÙ±?S¸å6Ç_x0018_©?àFmt±?ë_x0002_(\_x001D_°?_x0006_r¹Ló¶?$Cc6_x0017_M½?)ÌÆÝÆ¸?X:_x0016_ßò_x0018_À?ìæ6	%´?_x0005__x0006__x001C_©EhH®?_x0001_Á½mwº?_x0010_,[~6Oº?_x0016_þÖe²³?ô=N¸_x0018_FÀ?Ùw`·è=³?_x001E_0zV3¶?	*Àß5¹»?W_x001B_»&amp;ÅÀ?:c¼¢´?fA¤@»?rÝ{_x000D_iYÀ?ûÁ_x0017_¾çÀ?Ó/5áö;¿?\®Nu¦?ß:ª'¸?è!_x001D_¶µ?_x0014_í3;A¬?M ù¹¾$±?Õ_x0004_sS¬?$_x001D__x000D_­³?1Y/_x0008_¿§²?E_x001A_æñd_x001C_»?Ó¹_x0012__x0002_2Á?ZU'f[ «?Ð3u¥_¨?_x0004_@ºª?±?_x000B_yÝúã²?_x0003_seÈ¹£»?×_x0010_È!°¼?Î\¸ÍÍk½?_x0014_i{5_x0003__x0006__x0017_Ùµ?¢N¼Eé¸?"õ¥â±?$_x0007__x0016_g°?_x0004_)ª_x0007_ª?~±fë_x0007_¿?,¯"ï­8±?Ö_x0001_hä¿í­?Rº¾_x0006_.¨±?_x001F__x0015_AÈi´?±_x000F_ØrÉg´?c§V}þ°?_x000F_æ6ãè¸?®ÒI?ö³?ºÍ+_x0001_´?8l_x0006_÷²?Ä¿_x000F_¸À?3_x0005_ÓgSÐ¼?pöÈá¾?PÊ«æ&gt;¹?_x000B_°í_x000F_À?ú4F!£¹?|qÉ­?çüiPÚo²?_x000C_äô·y_x0007_¹?W\ãb-¾?{7¾_x0002_¸_x001D_¿?m_x000F_9®æ´?XÅ2Ý®?ìê9W&lt;¶?h­_x0004_qêº?ð3;t'­?_x0001__x0003_^îýù­?,_x0003_ó¼_x0006_óº?§åhËÚ-°?Üc° _x0008_z¹?­åI]@R¾?_x0010_ô9`_x0017_s¹?£x¤¹e»?cÄ»ÏÉ³?õ`Ù@µ?é_x0005_Ë²ìµ?#R_x000D_dþü½?ñ²Î_x0014_éÁº?¢1{)®?_x0016_Ô3ÕÍÖ¶?_x0002_q_x0007_ÿz_x001A_¯?ùlè¥?W1Øo³?+Â[«_x000D_³?©ýX_x0004_¾?RB¸_x0016_¯?_x0001_¾;Û¾?&amp;ÕqH«é²?SÓý&lt;·?cgI_x0018_å2²?_x001E_,×ÈÀ»? ÜU'à¸?Ü¶_x0011_8)Û²?Ùps95)·?¨Ý&gt;DP¹²?²_x0001_² _x0017_»?×f_x0001_²iÁ?úH¢U_x0001__x0006_26¶?£#÷QU+¾?'ÈÖE¨åµ?XÏBh¯?;q}Zêh´?°Çæ2¤°?h_x0005__x0003_Ç_x0013_Ã¤?Î¦_x000D_j¼_x0013_À?üò_x000F_s¾¿²?_x0011_Z*H¶?Ws[_x000C_¶?uE_x001C_´À§?ä2_x000E_jÛ¼?¡åæH_x001A_±?_x000F_7pG]ø¼?_x0013_*}³°?È?Uó±(¦?»"\¹­?ÇØöò_x0005_·?5l_x000C_²{·?fMÖJ_x0001_Ô±?_x0012_2SÀ?Ùº"ß°?à¾_x0006_$ú§?MXi_x0014_UÄ·?ÀíÀB_x0002_:©?&amp;Xõw"Ü§?¿á±_x0017_\ý±?z_x0004_ô%ý~Â?f'_x0013_ûE·?_x0019_+ZÅÃZµ?® ÊÃ¸¹¹?_x0002__x0003_^L_x0001_¦Ð½?4ÚxÐ_x0011_³? õô{×Ò¿?$_x0001_íËt²?N%ÝÞ¨?£AP½{+±?ý_x0001_uB»¾?_x000E_Èj°ý¡?¦Ü/ÜMv¯?õ&gt;kN_x000E_¸?Ý¾¦&gt;ý°?v_x000D_qï*º?¢_x0018_ï_x0013_Þ©?_x0012__x001F_ê-½¸?ÞÃÑ9´?_x000B_ô?î_x0013_È»?ÂiÕ'_x001C_ë½?Çë®P¹?kÜuá¸?[_x0019_aPs¶?¨_x001D_AÚ2¹?_x0012_ËARqMª?q_x0005_©d-d»?­ä_x001F_¯&lt;­?ÿï_x0005_wB¿?ÂÌ­¡ùÕ²?Ìê¥_x0008_v÷º?hì_x0010_â§·? Ã÷ïÉ²?Ý¸ _x000B_.·?}a`®ü©??©_x000B_æ_x0002__x0007_(ÂÁ?Æ?½_x001F_d´?_x0005__x0018_zTá¿?NK_x000F_¨^ª?BCg­µ?W_x0018_P_x000E_póµ?WöÒ¶Ì¸?UB¦sµ?_x0012_Î_x0006_L_x0002_¼?73Cç·?Î_x001A_É»?w\¸)¶?öîÝâ5_x0001_¸?î_x0011_ä¢©´?Å°î_x0013_¿AÀ?_x0013__x000D_{#_x0004_e¸?æÐe_x0008_Ä¿?%,_x0015_2ü½?¡¹Æûé©µ?#§ÏÚ×C¼?¶_x0006_nr+²½?Ï_x000F_Eå5³?ÿ6_x0001_¾fü´?G;Å·?(¸3¬Aô¸?ÈwMb·?V\)½_x000E_¯³?_x0003_	ÎÄ@©·?_x000C_s²ä×¬?ïÖ{Y¾?_x000C_ò(bh°?Þã~$_x001B_µ·?_x0004__x0006_¾Yã&lt;!×¸?þ6D±?÷_x0007_LG«?_x001F_@u_x001D_=Å²?JïÑ_x0006_ç±?òÇ8¯|.¿?)$ñÌê´?¬Z{T[º?m_x0011_¿mN#¹?_x001F_521.@´?©¼þWÀÃ¡?îOÐ¬½?w_x0010_IÌÚ·?ÿâÆÿÙ­?_x0013__x0006_"×_4»?~MwÃ&lt;§?²u£T_x0019_¨?¼ùu_x0012__x0006_Ù°?n²n_x001C_ó¸?i5ù,_x0001_¾?ØYu_x0016__x000D_b¹?«÷¦³?_x0003_Ø!_x0018__x001D_£?Ô5-ìº?d_x0005_IyS¿?ßrQxüÁ?­_x0002_×±V·?_x0006_o 8À®?#_x000C_é±oÀ?òP©2¨?ÔEçPÖ·?_x0019_S¦±_x0001__x0003_xlµ?±ï*`ª¸?èz, Ëº?ì©cUF³?_x0018_½ãºq¯?d-'-}¸?ùçâÅ±?*ø²)I`¶?tÒF_x0012_ð°?Èôe&gt;,vÀ?#_x001B__x000F_¿Ö´?=Nb_x0001_#µ¨?³_x001D_Ò_x001B__x0007_Ö»?¹H%¨°?¢'¥X7ô¼?Ðë_x0010_½®?_x000C_Wh_x0015_¸?_x001B__x0002_c(s&amp;¼?_x0004_õ£»_x0014_°?t¥¢Â_x0012_¸¹?6hÈG_x001F_¹?K9¾ Öù¹?T_x0014_{Û_$µ?_«|¶?_x000D__x0011_}dÅµ?2s_x0005_ü!¢±?ÿ_x0011_8_x0005_¼¶?ýkiÖGÇ¼?)R½¥÷Ü·?ä¼_x0002_-®_x0016_·?\	_x0010_å¹?ªg1_x0008_&lt;²?_x0001__x0006__x001D__x0014_oÒG±?@¯KS,³?gº¼Zýå¼?¾_x0004__x001E_òá¢º?þ_x000F_îX$¥¯?I?Ç§5ØÀ?èì_x0005__x0003_-³?GHØ_x0006_½²? ÷Þ´»_x0007_­?}Í_x000D_%Ûî¾?ç_x000B_7ýnÀ?_x001B_©GoQX·?_x0011_,t_óc¼?¯oÙá±?ñæ1äú_x0008_±?T&amp;Ï_aT¶?¼´÷-&gt;ï³?Ñ×Ó_x0001_Z"´?¹ÚÏÒÎ·?\ù$¸&gt;´?î»µ§_x0003__x0012_À?¹_x001C_ö_x001A_[²?Só¿@¶²?Õ Ù-+²?h»e_x0017_Þ!±?qÄÔû¿ó´?3Ë»ù¹?_x0012_ëë_x0002_K·¾?	³mHp»?RË^6_x001A_¸?_x000F__x001E_&amp;í®w³?_x0019_fÄB_x000D__x000E_ÉO²?Ça©YCµ?K_x0004_ãö|Ò¾?R#\:b®?¾_x0001_¯äÐ_x0006_µ?=Äñ'°?äÿoT_x0017_±?_x0017_~E}QÂ?Á¾×Ä¢¶?÷þðÜk­·?_x0006_fªPQ±¸?Ñ#[_x0002_pµ?«°_x0005_.\"¶?ã¦XùB¸±?_x000F_ß	_x001D_dÃ¸?¬_x000B__x0007_õS³?Q®2_x0002_±·?~ºz3ñ#»?Xh|Êîp£?¡ÅRB³?y¢K*Ï¸?)_x0004_Ø ¶¸?_x0008_óÙi_x0017_²?PmBË_x0005_¹?r-1ó=´?T&gt;_x0014__x001C_ÒßÀ?zl}©?í¶1_x001A_ý_x0003_¶?äºÃvÓP°?iJÚ+R÷·?¾FF¢j3¿?_x000C_×­0»?_x0002__x0003_Ì¾ÇHô-²?_x001C_¡_x0008_,_x000C_§­?ê\/y®?ßÎ$ÝC¹?8d$)­5µ?&lt;ªªüFº?_x0001_¹/h)Á?Ú c_x0001_§¬?¬&gt;Gk;º½?ÞÅÿÍá·?F_x0010__x0016_ô«¸?ß_x001A_ïá´¶?ë_x0015_oæÀµ?ñ+Å].²?_x0013_ëôðïÄ´?²_x0013_uÞÇ_x0013_´?_x0012_ ñ¨3ü·?øF~úCÉ¯?6ªF¾Y«?_x0006_ñÂÔ%ªº?ÞëßÐO½?J_x0019_ï_x0016_®?wûH¥û§¿?5#_x0018__x000D_r·?^à£n#\·?®Í7* _x0001_¯?_x000E_ë«(_x0013_º?Wë|Ñ=Y³?»W¤³e²?_x001A_Ä)iwº¦?¢3±_x0017__x0011_X®?ò{¾¯_x0004__x0005_¾Úª?*£Õß_x0003_¯¶?]jVÐw_x0001_±?9Ü_x0014_M°?_x0008_8L_x0002_õ4·?=D_x0010_R_x0005_¸?ìI_x0018_û[¿?¾~Qi7¹?Ç_x001F_¬_x000B_åé»?ß÷ôX_x0013_Vµ?UÑÕÒ_x0003_£?¤TùH»¬?H[éªv­?_x0017__x0017_¨Î®À?-$ñÏX¼?t¥ø¬z³?_x0016_Æ_x000B_¾Ðë²?s_x0019_ñ¨n=µ?h8C1¤Äµ?_x0011_ÉHÿ¥»?ÊZýlüÑ¯?Ò_x000F_«4Îu¡?1ìHpó·?1_x0008_Èct_x0003_±?	ëÐ_x0014_0½?DÇÝ_x0016_øæ´?2KÙ§?±§²]×rÁ?þÙ*Nõç³?Té5´4©¾?¶Þ9K ¸?Âàb½°²?_x0005__x0006_SF2e}°?çòÍ._x0003__x001A_³?h_x0014_u_x000C_Ýµ?R4ÚåpÆ·?X+Óo¸Ñ³?Å@eedµ?:_x000E_-N¼?_x001E_ÙØð£c¿?kM_x0002_­¹?Ìl=Âªfº? 1å^»¶?]Ûò@_x0002_¹?_x0015_¿_x001D_ÌS0¬?¸Ô}_x0005_Æ_x0019_¬?_x001B_ÈDm­´?@+FûÀ?U ¤Y´?=yhÇ¨ï¦?é5÷í~¼?1;p¾0¼?_x0017__x0002_~4­Ú»?Âæ4\B·?µ_x0004__x0019_Ö»?úr2º_x001A_Â²?_x0017__x0005_ðÕx¸?D_x001D_/s-Ó«?ó¹´g_x0001_Ï¶?Êêí¥&amp;/±?Â_x0002_Qºö µ?_x001A_8Â(~Á?R­ha_x001C_ À?Îiwô_x0002__x0006_"ª²?Ö¨_x0002_¡¼º?_x0016__x000D_ØFé¶?ÒÛ#6´§?­d­-¯Â?îö#6_x0006_³?éGÂ·Ä¹?©;RÏÃ_x001D_³?ò3_x0004_Ø¼?_x0005_&gt;Y1i~´?^­«`_x000B_Á?ïv0µK³?u\fS®µ?æí­k&gt;;¹?»¦*EÀ½?ª_x0003__x001C_Ã½?ÊHcJ£_x001B_°?®®i±CJ¿?Q²_x0019_=º¶?a_x0014_ä_x0012_¤,¶?w·ßf"*¹?_x000B__x0015_ùã_x000F_þ»?s(ER_x0008_¸´?£_x001B_âòrë¶?^_x000C_Ä¢mº?C_x000F_q_x000E__x0001_ï¶?Uö:¾&amp;0º?Ä¼7æ½?¾_ÔàØ=®?_x0010_½$¾?$©£çz¶?yút"Ó¸?_x0001__x0002_Ô¼¯|h¤?_x001E_¨éBû|«?É=j_x001B_î_x0005_¸?_x001A_\_x001C__x0013_¯?¨»UÆ£â¹?Ä_x000F_{AÕy»?ü´OM¨?Ø.#`¯?_x0015_K_x0011_}C$²?­þuCNfµ?¨a$r¸?O_x000E_ý{_x0001_·?ÚiL»ÞYÁ?Z_x0012_	+ÎZ¸?â÷%_x0011_¤?H_x0018__x001A__x0015_Á?úI_x0011_Å{±?ù_x000E_&amp;ÿçà¶?_x0018_£]e+¸°?(_{O³?´_x000D___x0010_²?Õ_x0012_¨ËÚ¡µ?Ýaw­_x0008_µ?ËOB»_x0013_d½?±Xñmãñ³?U_x0015_Ø&amp;ºÅ°?_Ù£_x0006_}¿?U_x0004_Zîûu·?_x0006_È_x000B__x001C_@£·?_x001D_ï»_x001A_±?a_x0015_]¹¥º?pÀâ_x0003__x0004_ùj¹?âåInd¶?hÄ%4¬°¹?¨*_x000E_mYg³?_x001D_¹rvKº?_x0008__x0014_ºù$µº?_x0002_"ó¹G¹?76_x0011__x0017_µ?:_x001A_2lÜ/¸?¡_x0017_,h»©¶?zÄIºÖ_x000C_À?õù}w´?gP¬åº?&lt;×È3ö½?¡4ÃÖ¼?¿j_x0018_K_x000E_²?_x0008_Ð£_lÜ£?öàdCt¿?Û2hS¥_x001F_²?ÏkÆL#±?_x0005_ð,5-´?Ô_x0018__x000E_ô¶?T_x0001_¬¶±¯? [±§\ê¬?@`ç"j¶Á?=:­Ã¥£? _x000E_aÅuç¹?â«¡ô&amp;¹?ðÍ@_x001E_Ï¹?ÍË¥mÌ«?°2Zk8^¸?à«_x0003_%Üî¯?_x0005__x0006_|_x0005_³%]¼?d9`u²?yÓâ(_x000B__x0015_¹?½J'Ôaþµ?ÖtóPÑÆ½?²Ñ7x «?ù_x001D_ÏqÐñ±?4nÇ÷\_x0011_·?²wnL\«±?Nçè*áº?._x0017_õ4´?2º_x0015_}tç«?æ¨ª§·?_x001C_r ½?ñªvö.|º?_x0010__x000F_¨î­¾?£¢|À_x0011_j·?c0®±?UF :¶?_x0003_m~ó_x0002_È¾?Í4£_x0002_t²?u©_]µ?]ÕÜ+è´?5ÄÃ²_x0015_¶?_x0001_ÕOø±¤¿?,=­pt(¯?À¨îo=j¶?¦Á¼ÅG¼?ùßþv÷¬°?¯¾øÝ_x0004_í¼?0x§?å¬?8åÐÌ_x0001__x0002_o_x0012_Â?&amp;ûÕ¡BÜ¯?ÌQ[Ò°?¾UÓ¯°?÷7k_x0007_Ê°?2ÞaÌÃ¥¼?Üâ¾re¥®?ØTs_x0018_+½´? «¡²§_x000F_¹?T(´ä_x001E_ ·?áh¦»¢Ô¹?^±+_x0004_gµ?EOEIÂMÀ? _x0013__x0008_ÛËµ?òD»âC¸?_x001E_ÃÎ4Á?_x0004_òÐrÆxµ?Ðâ_x000F_s_x0014_h®?spæ.(¸?AÆ(Ws³?ü_x0016_ØÝ[±?Vº_x000F_öò?º?´¾zµ²?ä_9_´?SÀ`öj½?~w"_x0011_Î¹?¸ÝøRj©?_§àÄ\¶?úóq=Þº?ö_x0011_a­³?19_x001A_û«?Ü_x0017_¿£_x0004_º?_x0002__x0003_Z)H_x000D_TÁ?_x0018_tJÒáHÁ?_x0002_·zÎÄ¬?_x0017_(_x0008_¹ï´?Þ4qüòL±?_x000C_Ç£,An´?þXíØ9¾?ï*Ø»[/¾?"CîÂ³?_x0015_¯E8_x0018_v¼?4ÐÝË_x0016_«?Ó2+¹_x001E_Û½?_x0008_ì_x001D_°Ùµ³?¥AÂ4q!º?Y¶%_x0011__x0019_Ï»?ôð[8ò`«?îDô7Ì¨Á?nÊéw¸*µ? ··4_x001D_U¹?!Ümn9¸?³!tæNC½?_x0007_Î:¡7&gt;¬?.¬.øí³?Ñª_x000F_Rx±?Ù[_x0006_ïZ¥µ?tGÞÿi±?_x000C__x0001_ÅÅ3«?F_,àí_x0011_Ã?_x0001_°GÁ¥Îµ?çü8ú¸?l_x0005_Ò6_x0001_Ó¨?p­â_x0002__x0003_`³?là_x0015_çëÁ±?Ä­0 ³»?´¶9É¾.À?ïìÍú;_x0006_»?í¥?3µ?l¤gùîíµ?Û?Iµ?uXÐtRlÀ?û_x000C_`	kx¹?ö_x0015_é&lt;º?É}7_x001B_º?,sh+»±?fU+Êé¹¼?_x001E_2»Åëª?¬&gt;ãyDn¾?ònÌ±i¸?Yü°úû¹?É¸u}_x0011_#³?õ_x0008__x000C_¡E¹?_x000E_¤_x0010__x000E_4¼?_x001C_ÀÅÍ&amp;°?jëÕ!Ùñ?§($B_x0001_º?_x0018_}µù0°?/µ­£*¿?ðD¼÷Gµ?ì_x0013_ï;R´?&lt;·ð)=×Á?4&gt;`ä_x0011_µ?·Âc_³º?_x001A_½òÛ_È¼?_x0002__x0003_s_x001C_üÁ_x0011_¼?½-3}ÁB±?MÆ{Úº?ày[_x000E_tÌ©?mÒ¯4_x000F_º?ü¤+|_x0017_·?CËf_=°?&amp;£þ&lt;ú6º?çqS:_x001F_©?ÁC È½µ?¸±)Ï²ª?O@^¿5Â?_x001E__x0005_=&gt;r»?1uk¤ôÏÀ?1´Ðý÷°?ñ_x001D__x001D_Q_x001F_X»?æ_x0019_æâuU±?lzà_x001E_¿´?lÅ-QÆ­?4ó;Ç_x001C_´?Vl/2áp¨?b_x0015__x0006_ÍB­?_x0001_x?F&lt;µ?G_x001A_Odð¹?JÝ_x000F_Ñ±?r_x001A_q_x0006_O¶?ál'â_x0006_·?wIGKþ_x001F_·?±¿¯ï%N»?_x0017_Ý_x0010__x0008_§ô°?Mîz?¡P´?RÒÁ_x0002__x0004_Ø¬©?xD¾¤2§?#_x000C_ëyt7½?]¤cWF¶?úÛãÍV¨ª?ìÄ0+`¾?A6súaØ¹?^¢\Gf¹?_x0004_,K¤±?Ë]_x0010_nð¸?·±_x0017_\gÀ?©ÊAzB³?C_QòÄü³?w_x001B_ØöQ¶?óO³Ð`ý²?ùÛõDKµ?¢	ØG_x0007_º?_x001D_?O_x000C__x001B_û±?"9²ö_x0008_ì·?ôá'Rþ®?*vUùÊ¯±?}Þ 0ýÊ·?b{×æÂ¹?fr 6mº?È	PD¢_x001C_²?É]x»ò²?_x000E_n³_x0001_"·?P_x0003_æ¤$³?ò¹³y;4ª?N»_x001F_&gt;D·¼?°0á&amp;N¿?ÊÆ,¾98£?_x0007__x000B_jrØfÿù­?¤±Òêî·?î_x0005_ß÷_x0005_»ª?°s'"×-»?×í+_x001A_l`½?´î?û¢?Véõû*Ô­?3XCºY§?4Îäv¶Ò¢?úf K«_x001E_©?J_x0012_®1V£?ÖJvØÃe²?ª^QH_x0001_©?Ò;Â´7Ô²?2á\_x001E_cÔÃ?¼FõqÇ_x001A_±?d.¯_x0008_Ó£?wß_x0006_¦°?	ÝBÁTn¶?)¹{ç_x0005_º?tFí99»?à _x0015__x0003_²Â?kM_x001E_wRo½?_x0004_zY_x0013_~FÀ?îþ"Q'®?,Nã«§§?L_x0019_47ò|¹?_x000B__x001F__x000C__x0017_«1©?@_x0003_Ûº?0½  ø¥?_x0002_¸I¶w³?·Ïk_x0003__x0005_%4¹?v3Ym÷_x0014_º?²çG¹r=Å?CýÆf¾·?_x0016_UV_x0004_áÆÀ?$ÿHäË_x0011_®?ÿHýké¸? ¿Æ(ùÚ¶?F_x000B__x0016_h_¤¸?¦hl_x0001_-µ¤?_x001F_´Pµ_x0013_&gt;Ã?Ü _x000D_]ÔLÀ?º¥¬PëÉ³?_x000B_ð­æ¿? #ngH_x000C_¬?àü5cpç³?_x0012_ñIl_x0005_r¨?àá3)ô/¦?B_x001C_	_x0015_xS±?_x001E_hvÆÂ?jcóç_x0012_¹?0_x000F_Þ§â´?dx°µó&gt;¶?}_x0018_Gtì´?_x0005_-61Ãø¼?ÝªnÕXÚ¯?Cé¼?½¦?_x0002_´:_x0006_Í±?&gt;îéüJ_x000E_³?í%·ÿÿ=£?x[_x0016__x001A_¶°?ô¶_x0002_ú¯?_x0001__x0002_FNûÖìYÀ?Íïî.U ¹?,¨ÄMÆ}·?·;Ô=À¾?ìvPéÙ¨±?_x001A__x001C_ø_x0017_²?á	,Ùò®?G_x0017_Ëy¸vª?¬ð´@Ù¨?(v_x001A_ÒG_x000E_Â?§ßá_x000D_Ïk¸?  !¦F_¤?@_x0017_*HP·?^ú_x0010_XÆ?Kå=Ã²?¥æG÷£?Ø-ä_x000F_³?ý¬(°?Öí_x001D_®_x001F_°?°{×·¾Bª?m_x000F_Õó*_x0012_¥?ÀEyn°?îRô¯ç ´?R`uò¨?:k_x0003_'ÿ±?_x001E_s9ó_x0015_b¯?f%,Õ*sÀ?¥Õ_x0013_zÂ³?²_x001B__x001D_¤ÍÀ?_x0007__x0011_$ýõ¾º?¹â`2@´?MúÒ5_x0001__x0004_Fr¹?_x0017_$»VMª?¯_x0002_ä_x0015_PÃ¡?Úßçaîj¥?ô_x0003_¤Ù§?~Ù#wëÃ¶?àæ_x000C_v|Q¤?«_x0002_X_x0002_{%´?Ö_x001D_¸z§­?snNê{¹?ì_x0012__x000F_L¹®?×_x0007_Þ-³c¿?_x001D_ôþGD¸?/_x000C_¡_x0001_@Ä ?E^îÿÆÂ·?FòkT_x0019_$ª?_x0001_óÂE¡¶?}÷¸BÜ¶?wE¯º¦¹?¤Té:¤?rènM_x0015_h®?H÷·_x001A_.À?&lt;7h61W©?ª]_x0015__x0016_0¤¤?tÄå_x000B_	_x0001_³?èÖbæ!Íº?{Æ_x0010_î_x000E_È«?m_æÈ%°?ä_x0014_ì}µM³?8k*;1Õ¥?_x0014_d×ì4¨?^_x0001__x0007_´¥?_x0001__x0002_\²­_x0007_ã±?È£â¾3Ý¸?åv÷O6±?¡XØ_x0008_¥?:&amp;_x0012_Ö_x0002_¨?_x0016_pS[Õ«?Â:]ÄL£Â?+9÷¢·?#9Kì¿g¹?&gt;õ_x0018__ß(¢?î+7/2÷³?ªÄÎ­¥µ??yKs¿­¾?^ýk_x0013_E¼?Æ£9~_x0003_ï²?òD_x0002_i aÁ?Óñ¤´=w²?V_x0002_Jï¬µ?GÕ cÒl¯?Úr&lt;7i0¸?*l¸%=µ?MÃæ"µ?ü9ä-[û¦?54_x0004_&gt;£Ê£?+º¾ø_x0002_¹?Øu*OÉfÃ?Ê,µÀ?L¢õzy­?O,ó×±?§f³&gt;¡?%_x000B_§iª?VF1=_x0001__x0003_®°¢?%_x0006_þ§öçÂ?_x0014_¢¸§Þ·?_x0014_Xh_x001B_Ó_x001C_Â?_x0017_§=,ê×¯?IÍ_x0008_Ó¯?ÐDãÂ×²?Ê{ñbÔ¸?s2H-¢&gt;º?_x0004_-Òí½?åb_x0005_ø%öÂ?ú#¶nâ«?ùÔã-f³?\®ø¬µ_x001B_Á?_x001A_OV.³?_x0003_®1|¶?4Úkhµ?45¡¯_x0019_ß¬?fEÑúgÁ?^Í_x0002_Èð±?æÎGE±?ÏÌ_x0002_æ¤_x0006_»?÷àÁ_x0011__x0013_¥?_x000F_Ô¹ì9i»?d3y% ?Æ_x0004_-U\_x0004_¥?_x0008_;º/¨´¥?¥Z»ª_x0004__x001D_­?Û0ëE_x0001_Ä?Ð2NÁR_x000C_½?&lt;²BA¶?½Pv9_x0003_­?_x0001__x0002_¯_»­³?_x0003_ÜÖ_x0011_Ýµ?Ý®~fNF¸?ß7¤i»¸?J^ÄN_x000E_9·?_x000B_'KÃ7®º?k&lt;*2¼?ñ¡0_x001A_{_x000C_¸?àÌ¤_x001D__x0011_?ðÚÇåÆ©?ÈÙ¬W°?©Ð'Õéî­?Gl?8¹À?ÉõÉ_x000D_¹?oænp_x0017_©À?TX¨&amp;íª´?ÖøII´¶?§Yþ²¡?æ:îU[Å?ç/°5¬?_x000E_÷QØÚ¼?¸ü_x000E_í9Þ¤?_x001C__x0005_g"_x001F_r¾?LuêN&lt;Ö¦?_x0010_§©C³»¬?G®Ã*ºL¶?_x0019__x001F_íá_x0014_µª?Ðgy.4Ã?_x000C_8ÅQ§ê²?b_x0019__x000B_ª?_x0010_O.á·%¸?_x001A_G_x0011_¸_x0001__x0006_É_x0010_²?A;&lt;Ï[«?zIâÓ±·?*'¤Ñ{µ?æx±½?ØøúÝ§?,	ò××ã«?ä_ Q|´?ÍýÒÇî³?ùÞ_x0010__x0005_b£?3rìîsìÃ?Ô_x001F_ØYbéÄ?mö_x0003_f"±?ÆÂ8«Yn±? \7_x0014_;§?2ÐðT­x°?òB_x0004_ú³?BA_x0008_ÏIy¯?øVd»SL°?^u_x001C_C_x0001_' ?V_x0002_éRD§?x_x000B_}&lt;_x000F_þ©?_x0011_)1L®?¹¯8¦ù¶?l@¡$A©?_x000F_FRï8µ?_p#ó`0¡?_x0010_/_x0014_¤_x000C_Ì¹?¦ºàp_x0002_´?«_x001D_´¬_x0003_¹?ú_x001F__x0016_&lt;vÀ²?^_x0014_pÙ¾?_x0003__x0004_å_x0001_qÒî¯? ^eE8À??_x0017_*È§¸Ã?dÞðÀH²?Àswð÷³?Ø/oçç0Ã?ÜHW#«£?¨fRUÙeÀ?rÃK_x000D_r¬Ã?à_x0013_yÐ_Ã?ç_x0006_ÕVl3¥?~ð_x0013_±·?$)_x000C_%»?·©+TF_x0016_ª?_x0003_¸»dgª?ªÒpÊAÇ¬?ëä_x000B__x0013_{¸?t¨¡¦?¾¨?xqÉIóEÁ?hæM«f¤?öç¼_x001B_xA¥?~6Rv¥?_x0013__x001C_º/Á|¡?:Õ_x000C_¿_x0004_ÔÂ?êÍ_x0011_é&amp;C«?ö-B1_x001C_/°?QúñÔþÞ§?_x0013__x0001_%.SË¼?øÇÊ¥?ÜÍ_x0002_Åt»?Ý¥dª?üÑs_x0001__x0002_Rã¢?tó?Äñ£?_x0016_5ðâý²?Âfi_x0019_¨?°(\÷	Á?Ý;ÍÈ;_x0002_µ?_x001F_HE@#À?_x001E_$jÛ¿&gt; ?ò_x0004_Ø_x000D_Þ¥?èSHÛÍ¶?HÏ¼F®?_x001C_äÝ_x0014_B_x0002_±?_x000E_eåb'½?,Ym8é¡©?¤iI_x0008_Qµ?pG&gt;_x0016_À?UÕ¼ONí?_x000F_Í£Î¸?_x001A_þ_x0011_Á?gcÊI÷ö¸?Oëàç®?_x001A_¬BÌ_x0019_ß£?¤k°ö´£?_x001C_¸Å_x0015_"ë®?®_x0016_ú._x001E_B±?Úwú#ß	¯?KNùQ_x0004_·?3+Sâw/½?8OJ÷îÀ??¼ÐÀE³?a:\;q­?Ôo+ÿ¨?_x0001__x0004_A©eÜý³¸?²O^ú¡Æ§?¬½uÃ_x0004_a®?N_x0007_£è¹?*_x0015_`ÔÂ?¡_x001B_×ø°²?¬!O¯?Ø0~Mc©?gÆ)]Ä?ÄCÁ_x001F_K_x0010_¶?XL 3¹?³Hæ°?b3ù_x0019_®o¯?5«Tq3°?Rö_x000F_!¡­?®ýÏ} tº?_x000E_þ«Ñ»?¾_x0018__x001B_­ûª?_x0002__x0004_yôÁ[¢?e_x0012_ì¡t_x000E_º?U3Å&amp;á¼Â?_x000F_[g¿y£?`~@0²?æI»ÆI©?`Í_x0003_C6úª?»:*Íäª½?_x001C_VilËJ¡?Ý_x0007_£¶¶¯?§'ìmW	°?îKWçª2À?_x0001_¯Ø¹?æ¥Î\_x0002__x0003__x0010_m³?ÌXþ½Té°?ú@ã÷VÁº?â*c_x000B_wÃ?eVNË_x0004_¦?_x0001__x000B_éç®Å?(ÕhdN»?¸X7åò«?0ø5_x0006_2¸?@{÷«6rÁ?¡_x0019_ûhV·?dNÄµï2²?X%_x001D_R¯b¤?°öÏeÏ°?¤(_x0012_M(_x0014_³?ð_1he¾?z¡/6&amp;Þ²?ÖOü_x0015_Éå­?5a ØÇ±?;_x000C_3ý¹?L_x0005_å{©?_x0016_¶\)îê±?PÖu¾D%©?`ýÈ.U_x001E_¬?âqWË_x001C__x0012_«?,$o²Fy§?³@È»Ï÷´?¾ÙÔs'Ò¡?é_x0013_O'}µ¹?°¹hGì¨?1üHÙ¯§?Hâ©U­?_x0004__x0005_\_x0007_À 8_x001B_£?È´ÖZn ?l_x0019_þ®þ1­?ì-Ô!_x0018_¯À?jbh´å¿?¾_x0005_ùïÊÇ°?2`4_x0010_4·?F_x000B_KÖ¶þ«?ªª®²t¤°?fgÀ©!cÇ?_x001E_$_x0001_°è_x000D_Ã?PÀ_x0005_¢³?J°_x000E_¡YÁ?Nba±}²?´j_x0012_p¹³?`º5j\_x0003_¯?G_x001C_\÷ÑZ¹?$/cÙÀ/Á?_x0010_bÑlþH´?Q%Eqn¸?	¡øÆå_x0004_¡?û¥W_x000C_in´?_x0007_i.­ªÁ?¬7Ûh÷°?_x001B_áyøb§?ùêä|¼$§?4&amp;ymc¶?_x001A_£R2_x000E_®?ÇHTt_x000B_°?éaê©_x0002_ ?Ày_x001A_4ðÄ?_x0018_§s®_x0004__x0006_"_x001F_Å??¼_x0005_í÷O½?&lt;LÆå`³?_x001F_&lt;·ô&gt;.¶?"t_x000E__x0016_Äð¸? ¶ËïdÂ?µ¹_x0002_²¼?Ú&lt;ØIæ¼¹?øë_x0001__x0007_T¹?öm3°A« ?ZØ½åB¯?ÚUÒ[_x0003_@¤?_x0016_dVmp$Á?îð_x0002_°?c_x0010__x0002_ª?éGé$&lt;Â?_x001D_&gt;§¼+j¢?ðlwE'³?"Ð_x001D_uA±?Z#éÈ3·Ä?ªSð_x0008_µ?_ðôRl©?&gt;!+ð_x0005_ÿ´?î:_x001C_?ÈVª?_x001E_* þåÈ¶?7Úow1¶?Ú³n_x0004__x001D_C½?ÁMÙta´?¾ÞY38²?ÓôëXQÁ?º(r"_x0002_è¶?Gc]úÿ7®?_x0002_	ÍÄai¸±?NWäßµ?_x0006__x0008_&gt;øæX½?_x0002_Õ_x0019_Ý_x0005_È´?E_x0012__x0007_Â?"W%Ô¨Â¸?ÖX_x0012__x000D_	Ð³?©_x0003_í_x0001_ËÈ¤?[Þ`èµ?ÇGõ_x001F_£´?dL´®_x0002_}¬?&amp;ïå[¦ï´?«^_x000C__x0005_hz¿?òZá÷_x0014_+Ä?Ü_x0008_Ík_x001A_«?_x0016_ë£p:¸?Â?_x0004_üR²?õ2zÚ2§? ¥ìò]7¡?¨_x0019_)ë_»?ö­Õ\9Á®?_x001F_UA _x0015_ã¦?J_x0010__x001F__x0017_´ý¶?ÎU_x0005_Â_x0002_§?¶=£¦?5tDÖ³?{ªí,øoÂ?ª¬·SùÁ?Ó_x001B_ÒðÊÄ?_ðwÊ¹¿?_x000E_ÁDÜ¬?µv s_x0001__x0002_JÛÈ?¹#þSñ¯?ÒÚ¬	ª_x000C_À?z5Éóô_x000E_¨?_x001A__x0018_óXg_x0015_¤?}à&lt;_x000C_#Æ?äàe¶_x0014__x0017_°?Ö}Ût6Â?µX;#=¬?÷+Èp¼?¥·F£­»?ÑÎD}¼L¢?J3})§¥?"XÐM°¬?k!"3ê©?ÏxUâ` ?ã"Gqù·?©Wè_x001C_§?lÂ0pXo¡?(~Q êÅ?_x0004_Óþ_x0011_±?_x0002_ÎºØN¡?wçä, ì¾?ì®_x0008_&lt;§«?_x001A_ hÓ_x0005_¶?áNèTD¢?_x000E_Ï_x0011_m%»?Qoåháº?Æ_x000E_»~1_x0012_¾?¶#+_x000B_­Úª?_x0015_¥«±?_x001C_HgúI¥?_x0001__x0005_¼PúH2¶®?iUªÑ¡_x0018_°?sFý&amp;_x000C_¼?o0ÉO_x0019_»?P_x0004_Âô_x0012_²?fa( é§²?ÅÛ´_x0004_áÐ¦?«_x0003_»[{ù¿?_x0003_Õ"'&gt;ÎÅ?¥È_x0003_NF°?g§_x000C_t½?_x001B__"¹§?v¦U&amp;¹?L¶ÖÜÑ¢?µ2,k+²?°w:ºns¬?Ó~ Ün©¶?ä[_x0011_"sï ?Rà×MÖº?âRqÑ_1¯?Ðû«Rò¡?­_x001D_U{_x0017_½?_x001F_V_x000F_&amp;eÿ»?9DÔ'­?s½ú"p¿?_x001A_ÔoîQ÷º?·§&lt;I»­?Z®â(x_x0002_À?_x0019_Mà®?;_x0005_T_x001A_¸?ÈÞg×Ê»?*Ô)V_x0001__x0003__x0014_Fµ?* ä_x0012_Æ°?~cÚ_x0003_n¢?­£By1±?3±ÜÌd±?_x0005_üÓ°?ûí1_x0005_X'¯?¿}Ì`°?Ð6öfÐ§?@røþG·?}ÕÞ_x001E_¹?D6¸ô§?_x0003_&gt;qÏS³?y=)5¨À½?ÝX¿)Ô_x000F_¢?_x0003__x0001_&amp;váÙ©?_x0012__x0001_øå_x000B_(ª?Éá_x0012_ÅÕ¹?^Ðë_x0019_¯?~_x001A_Püó_x0002_¸?j¢÷9_x0002_©°?_x0012_CiJéÀ?¢Õ(×æï¢?O&lt;¬½{­©?R_x0016_tS¿³?+Õ5GÁÄ´?	¦Üï_x001C_º?_x000C_éjÐÕW¨?èlÔ{µ?\÷ô¬(¿«?´OAú!Ä?VÚ_x001C_1_x0003_Ý±?_x0001__x0006_;8A_x000E_2#Ç?Anöê¦?_x0004_N4_x0005_&gt;«´?#,þ¥Y´?gR6úµ?/_x0016__x0003_D¹? Èõó\3´?vÔ	ÎK®?â_x001B_º°?À8'NìPÂ?T _x0007_ÍýÈ½?¥-:ÏÛÓ©?V_x0004_»*·?éV}&amp;¦_x0011_¯?ü8¤ê¤q®?Ò¸	åC¶¨?_x0017_¼Z)h¿?\®×;_x0002_p´??ÙÖÇ?ù­ï1µ?³?U£¾=_x000D_ë»?¿ä¾&amp;¤§¯?*sÊÆÞÃ®?îPÑdh¡À?CÚ%_x0012_H³?H´qEP´?y@ý_x001B__x0014_µ´?$9Á_x000D_½±?2C¦±Òª?|vÑò_x001A_¦?´¡¼È6_x0014_¶?6Ücú_x0001__x0002_´?±î²_x0017__x0005_Óµ?y_x0015_A_x0008_a	³?µc`a¬?_x0016_PÖû)p¼?	_x0014_ý~u(¤?_x0004_Ã_x0003_Ðù_x0002_©?_x0006_Ó)í³?é@L*¾?yá2i#6¼?_x0018_åNÆÚ_x000E_´?{ÆÇ_x0005__x000F_å¼?úÁï$ä_x0003_³?|_x0005__x0017_àt¯³?"ø_x0010_&amp;¿QÃ?ttqeq£?_x0017_x_x0015_ç[c±?rq_x0003_CE_x0008_»?4oÉÝMÅ?y¬_x0006_Fm!¡?o°²Ò_x0010_±?ÖÞé¹`­?gàMË]º¯?_x0008_"!rÊ²±?_x0006_	4Ó_x0013_µ?_x000F_ÞÐC_x000E_g¬?§j§¶õ¾?·ÿ_x0001_IéY ?DrÇJå_x0015_ ?H_x0019_U*«¹?ÞÜø«ÆY¶?ê«ÚúÒ6³?_x0001__x0008_q]ÊÿI­?¨20®Ã¾?Ö;:M3@®?ÍØä_x0002_)«?_x0012_î` (/¨?È^f,Ú´?_x0001_¹Ä¥·?9Hæ¨O¦?R5h1M«?|EsÓbJ¨?@ÏJnp?_x0002_ÙÒ_x0011_º!³?3&lt;5zÀ­?,?Ô÷Eò¦?0îV1n²?k&amp;z®q.£?­'_x0005__x0003_Ö±?Ã·ÁÒÙI§?Ì=D©?¿½_x000D_dÑ?²?\_x0011_Ö÷_x001D__x0007_¦?_x0015_|_x000C_2EÛÀ?(´Ha»&gt;¢?_x001A_K`³ôV¸?_x0004_Ù_x0006__x0006__x0007_aµ?Â6zÈ[­?z"ÿÖQ®¤?Ù!§5¿?~Õ2ßÛ¢²?;ÔÄ_x001B_Ý»?É#Æ_x0019_!)¶?*±_x001A__x0001__x0002_&amp;Ê¿?\j_x0011_¬+¦?L±d!»?þ_x0019_b_x0008_®¦³?^qa_x0014_ô=°?ugÿñC·?_x000C__x0002_ZÜ_x001B_¦?^±9)|R£?»Ü_x0008_º?$ÞNGw×¼?$ü_x0001_ðY·?0"_x0010__x001A_e¦?y½ðmJZ²?¢_x001D_å_x0013_VÂ?¦Â"b:³?CF´y¤¿?»_x0008_wD_x0005_ê½?ìæ¨ð¤¢?êj÷·^Ø«?_x0001_%fDó­?¡Qî_x0017__x000D_¡?_x0010_MlÖh°?_x000F_?C4- ¢?_x0003_Â_x001F__x001C_a¾?¦A¶?Òá_x000D_PDµ?Â-_x0006_ÿªª?HãÇ¨,´?v4GoçÂ?PL ûn¨?P9Î`¸?H_x0006_ÐNt¼?_x0001__x0005_A3_x0019_[ï_x0018_Ä?h&gt;o_x0005_Èð?¡_x001D_¯×lm·?*¿p¹_x001F_À?PÇ$d7£¾?´©Û#/°?2l`Ø©ù¥?Ú_x0007_ÎôNR³?A÷Ó^¦?!©_x001C_¸«¬?_x0016__x001E_r_x0003__x0006_å²?ç²_x000E_FQ°?´lÑ_x0002_NB°?&gt;"Ì9¢_x001B_µ?#_x0004_Úp±?`_ö¹Ë¸µ?P¹P:¢ä³?%_x001A_t¥¡?5_x0005_/Jv¡§?¸ï _x0014_9_x001E_È?_x0012_[NTìðº?©º·¹_x0010_°?TtyU´?ê¬_x0014_Ü¹ß³?«÷?µ2«?Ì°%ÑÅ¨?¨±vB ¼?0xq8_x000F_­?[_x000E_ÁX\T¥?8§¿(ã¬?eZ¿_x001D_¯¸?Ã½øÁ_x0003__x0004_ÝÕ¬?=¤cý@P¸?ïµt_x0012_ ?ïäa_x001A_(µ?¦k£öÜh¶?{¬Àªu¯?_x0014_°8 ¢?ç`äª`¼?_x000C_ÊA|_x0013_¦?ä:[ä_x001C_³?OdË*¶?ø_x0011_w²_x0005_¶µ?Ê_x001E__x0015_8_x0005_Ó´?r£½¼_x000D_Zµ?âÙ_x0002_»ðª?­ù Lµ?ª(.$Ú²?¼_x0019_Ü="0¾?øÆg&lt;Ã`£?;_x0008__x0019_¢Á¾?_x001B_t{ÃºÊµ?$PÃ_x001F_Ï²?i&lt;¸_x0017_&amp;¿?_ÄãO(²?DÉ/Ux_x0017_¾?@I_x0001_Q=·¶?@J­_x000E_´?_x001E_yHA,_x0001_²?49E~Q¶?å­N8_x001C_t²?¤yÞµ;½°?Y_x0019_c_x0001_Jº?_x0008__x000C__x0012_&gt;_x000F_ÅÈ_x000E_¤?Îq_x0012_ö=#®?2Ó_ût´¼?s­rcý_x0007_Å?B_x0006_²Ì¥!­?,Ti*2µ?t_x000F_Þ~¢?PÿÝ&amp;¨Á?ßtîm_x0005_wµ?dÈ6Óµ«?_x0010_¤®¤_x0016_¨?V,`k2_x0003_±?q_x0010_KÆ'_x000B_Á?_x0012_@_x0002_Íû¬?x_x0019_½2 µ?9ö³Cþ­?&lt;iª®_x000D_´?gJ~_x0014_Ü¡?8±À¨;±?_x000D__x0010_*Ã?¬_ï])¼?oz¥æåÎ¾?èÉ0Á÷À?_x0013__x0017_å_x0015_£?!m_x001A__x0002_½?#_x0007_Ó«?ë.$2kº?¶Mfè_x0010_·?¡Û]ô_x0001_GÆ?#¢	Àµ^¥?*_x0004_3º?_x0003_ÁR_x0003__x0006_:À?H!_x0013_ÿ_x0019__x0015_¿?X§Í_x0005_¤?Àê@á_x000D_÷·?í±_x0003_|äÀ¢?ä_x001B_îd&lt;©?DÿÌAè´?æ_x0011_Õî÷²?@dpà6ÌÃ?	_x001E__x0017_Á£?Ò£7_x0017_¼?ztgôÇ­?_x0019_N&gt;_x001F_·»?ÀÁ_x0007_=¨?ØlÂÁ?Èª*_x001A_R«?.ï_x0006_ñù¬?ÇÁ¿ìÁ?(ÀÍ_x0014_áÁ¦?XN_x0004_é;¦?ÂÚ0¾B¼ ?ÚýÕP´?Bs¢Qr[°?*nè_x0001_¸?l1)ünX±?ª§_x000E_dã¶?èÌBQùG¯?\_x000F_4_x0016_Ó»?ÎD8´?êQÊ_x0003_Xº?_x0002_ÿ _x0019_ò°?à8._x000F_Ò¤?_x0004__x0005_¿d!9ÛÁ?V{sòµ?Ý=Ù_x001A_îÄÁ?M¨¯~4½?+Npõ_x0006_±?.5ªÇda²?_x0002_â@ÿ¸´?½ã*Ú¦Q¼?k¸ZYýÄ±?3»5Y÷Ë·?ÌGÑ×$»?°ün_x0012_^Ï®?þn&gt;ª_x0006_e´?mí_x0005_!Ì_¨?^_x001D_+ô¤®?_x0003_ÃÂÂp¤?!8x'ã_x001C_«?¼z£¦|ª?Zvx_x0006_ÓÀ?9«A+íå·?_x000C_¿_x001A_8ú!°?Æ³Ôh_x000B_$¥?å«Ævé²¦?òPß_x0006__x0007_v±?`¤_|)¬?öÏ._x0001_B¨?Ç×C_x0017_d¤?ÉÈzeî¬??z_x0016_ÑÄ¯?º_x0016_Eá¤ÿ¡?_x000E__x001E_âì_x001F_D´?n_x0001_b_x0001__x0004_jG­?]+_x0016_5gº?_x0008_«7äñä¨?_x000D_äõ·~¦?½Á¨A°?¼AëÕµ?ÔpÂÇ©ª?»fìI;¿?{	_x001C_ç5È?³S_x000B_¢M¾?ðüfóúiµ?_x0002_LQGö«?0sXyG±?_x000B_ï÷l@Ñ½?­_x0003_K_x0011_:£?b[A|«¨?_x0001_&amp;ÆUî¤?¾ìí}®·²?³Ín=_x000D_X»?ÅtW,¤_x0003_¢?ÊLw_x001F_¦?_x0017__x0004_8_x001E_,º?v:µ_x001A__x0002_Û°?&amp;î×Çz°?_{ÎÞyÓ¨?ax_x0011_¦yÛ¿?îÍ;·}Ä?ßê5kØ¹?Ö=Pvz½?ñnô_x0007_øÆ?¾ÍÚö_x001C_¶?_x0006_pÌQ¬ø½?_x0003_	æò_x0007__\ÿµ?çÀ7_x0005__x000C_¿?aæ§ü_x0014_¸?±õ:µæô»?VÏ_x0014_|,p°?Õëö_x0006_«??Ëød_x0012_Ã»?Ì&amp;_x0017_«"G¹?üv_x0017_¶£r³?áþwÓ8Á?M_x0002_5Ø¡x«?t%_q_x001E_«?Ö;QG²?_x0019_Ý§C»?nH._x0007_ü&amp;·?*~{ÕX±?è_x0013_§½ ¯?MüFí_x001F_±?C{_x000F_U$c?¶à6_x000D_§?oìíÚì¥?¿~Q¬?8:LÓãÚ ?ä¾»sq¢?_x0016_^CHv¶?6ö_x0017_¹±?ª_x0008__x0004__x0011_?E¦?_x0011_§_x0016_rßâ°?8cy+Á?ã2éò¹?¨­Y_x0001_·º©?	ì³5_x0001__x0003_ö ²?$]v_x0011_u¾Á?+è¡&gt;HÁ¥?°_x0013_è_x0012_.¾µ?_x0006_w¤Âª?T~j_x000F_$Â?_x000C_-k6hë¬?³ÁûÏ}©?`ýýCù¤?ø]OöZ±?I´ªao·?P$êûd­«?&amp;¯u_x000D_)þ§?lÓ _x0004__×Æ?Äm_x000C__x0007_\î©?þ_x0014__x0004_!ûÆ?_x0002_Þ´_x000F_àª?CÒ_x0013_Èh§?|Â¯Ôè£¨?@«é}§?_x0018_·_x0015_;id·?m_x000C_%ª_x000C_J¤?®Ò_4ê ?pñ_x0008_{ö2ª?G#l8Õ·?RêLâ[¡?&lt;9øcÄ¼É?ß½Ðª_x0015__x0002_£?C_x001B_ap¸?%åõ8ñ¶?¡~°ðh±©?ÒÌ^QÔý°?_x0001__x0002_ìÄôµÓ_x0016_Ã?ÖÒPd¼?å¯,ùz0¥?á¸¿íDD²?JôDrßØ´?òF¨¾¸=­? Ì¦_x0004_Ãk«?¯Þ_x000F__x001D_·?w§_x001D_h{À?ÈR6ÿÐÁ?@b»§Mº?|_B_x0018_éµ?ÈÕs_x0015_°°?¦&gt;_x0001_ö "µ?_x0014__x000C_}º?_x0018_õÏ!\_x0018_´?fîÜ¿ù±?_x0016_ÛOA}½¤?4¹_x000E_!_x000F_H¬?Â³_x0012_ü"¨?_x0010_¾*_x0002_«·?â[B$|±?ô¨_x000D__x001D_19É?Ví_x0012_J¶²?ÈkûYBÄ?µ¹¬_x0017_Ë?ùY6_x001B__x0001_°?:_x0001_]B¦_x0007_²?VY_x0014_ô²?Ü`¿Uöv©?Ì2rÊ·?$Ê_x0001__x0002_MP²?_x0012_!-BÀ?ë·ÞïR®?dq[ë²q¦?b¢Æ8ÆÒ¶?_x0018_ÊÐº?Ú_x0005_WÄ¸?Ô¡3_x0002__x000E__x0018_¬?P¡4[³?èt_x0005_/_x0015_·?ZÆC]²e¡?}V¤_x000C_u$±?8dgY(±?æ:É®`À?þgj÷L±?è³xè£?*w*ã¥º?õ¹ÊÊ5¤?í_x0013_7Xú=¾?IPê§?v%_x0015_5Í¥?_x0016_²_x0019_{d@ºPY6ÿi@7Õ¦Ùµ§l@#JtEÛèj@N_x001A_æYµp@ê9r`Ó[c@¾_x0008_çØÓpe@±_x0007_ü_x000D__x0006_f@æÆxâ]ve@Ò_x0019_¢ºÂTk@@n_x0014_ñ4]k@_x0002__x0004_ÊWþçSÍ]@_x0003_$Ö_x000E_m@±e'2i@h¾_x0014_±f@{'»è¤Òh@dLc_x0011_ç_x0019_l@xô^Àsh@{KìXão@p_x0017_]oáÚo@2_x001B__x0016_ðüuk@¹;^ÖÍ4m@]zH}l@à'x(ÔÞg@ºK÷.ïg@Ù	_x000C__x000C_0\m@_x0015_YeY_x0006_m@¦G_x000E_¶f@p_x000F__x0012_5Ç\p@T_x0003_ÞUi@,PùÎe@J@Ã.CCg@KûC_x0018_l@8Wsµac@³oY¦'m@ Hu^@þ,Á_x0008_µm@Ñ©v&lt;i@ÞðW_x0017_Hc@9£¦m}c@&amp;%Ä¸2c@â ´W-h@Æ_x0007__x0001__x0001__x0004__x0004_"f@_x001A_¬_º'p@¸ªlÞ®q@p)/OÔj@ì[wñ¡©g@»_x0003_WOé×j@gÄ£Loód@¯_x0004_Ù%|a@lõ_x001B_b¥mf@+Jø\g@fÈ6wrl@\¦a·¼f@rýÀÔÞ#i@_x0008_ð¶õ*ýf@õ^£ßk@F_x0013_¿ì?g@¡A_x0014_¢½`@®ûý_x0018_p@Aa_x001A_LTe@À(Ý&gt;Õe@æïmê4i@§É¸N_x0008_xj@ùR­¢-+n@nîìB_x0014_Íj@òyµâ4sf@Pú!FURe@Mg_x0002_q@~_x0013_Ã¨Ðe@3_x0011__x0006_¢D*^@¼_x0010_Hø¦_x0007_d@:_x0011_÷_x001C_D_x000B_h@_x0010_U_x0012_ø_x0008_»c@_x0003__x0004_5_x000B_(¥_x0015_p@\_x0010_Eh@Âÿ¿AGi@}{_x001B_Èk@Ñªaþ_x000F_p@_x0006__x001E_¹ê:Tj@_x0002_ÐÊÇ_x0007_on@µz_x0011_ïp@=Ïÿä_x000B_¹\@X0§Ç}Pl@Úb_x0011_$L&lt;e@Z1Gâd@4ÜIb@Âx}ê_x0003_§m@¶^;Îõ¸p@7O&gt;i@"%°__x000D_üi@r"_x0005_d	Üd@TâæC"p@ÈÂ8 j@ãí÷_x0008_mÂj@Â_x001D_, fc@_x001F_Ô&gt;D_x000E_h@ep~¹c@þó2Ô_x0008_¼h@WÍC_x0007_£e@­è59y*f@ÞØ~`_x000E_Wj@È®ãß¨«i@aå_x0014__x0012_+j@·¤êß$o@_x0001_ß)d_x0001__x0003_ù)i@Äë_x001C__x0012_c@Dþ.Gu_x001C_f@Ñ?a7Kh@{_x0011__x001C_:æg@ã_x0002_$F_x0001_q@_¹_x000B_gføi@«RL«´f@V}©z_x0017_yc@ù&amp;|ie@là}&gt;_x0018_¼b@é£Â19l@bû{w°_x0004_k@_x001E_éþÁl@lg_x0006_d@Ô¿p_x001A_c@Fjúy"mc@p/ZMwi@0Í&gt;_x0003_·Áf@ÖS_x0018_.avc@nCy)«f@_x000C_A_x0006_ò_x0011_d@Ò'yQìLi@_x000E_ÅG ¶Fj@|_x0011_/_x000B_k@±Ex=¼q@Ì·ì1 p@6$àºVûp@êLf@¶_x0002__x0013__x001C_%	]@=bTZ¢_x0008_h@ ¾_x000B_Ißm@_x0004__x0007_X_x001C_íL k@øÔ/§j@¾Ã¾`_x0018_i@ê`÷¦É6n@¸¶¹­_x001E_e@Òà"_x0001_el@öì!lk@¦\î_x0011_'l@ms29`@6°f/ºIe@£_x0002_fÈ_x0003_g@_x000E_G&gt;D£§h@r_x0006_æ.W_x0008_m@ðÜîÐÚk@7	¡7~m@`þ-5Õ_x0001_i@Rk(ÓJl@1½_x001E_QÝro@_x0019_¹6_x000D_6Öi@¾ÃKtÆd@îJ¦_x0007_._x001C_p@_ËÑ-_x001D_þl@÷®_x0006_²f@È_x0005_=eÔIq@¤¿|l_x0005_h@óR®æ[@(G_x000E__x0012_ËNo@_x0006_#ærp@ÊË¡¢­c@`Àî¥Òp@þ_x000B_N_x000F_Vap@ðªBÙ_x0003__x0005_Òe@_x0001__x001A__x001D_²rTf@ÓÐ:Y_x000C_n@ühý_x0013_Ö`@ûÈ&gt;/d@ÞÕêñd@vYQ½]Çc@íÞæõ_x0011_g@úd-vc·g@RtâüL/i@o_x0004_Ü0úËl@ØãÒÍh@´ág/k@éJ"þbjg@Ô»*OÅúe@Ò|±z/_x000E_j@ÇñÓÎ_x0012_q@:RÚàAh@0÷Þäìm@ìWÖÜAi@_x0005_V°¢\b@lj_x0010_ÑV^n@&lt;ÒÂÉþh@éùFÃc@LVAPk@!-+»m@_x0004_þG¤ÜGf@=d²&gt;Õäf@D¯7Ra@*ôg@ó³j@Ïºry_x001D_Lp@8_x0002_i@_x0005__x0007__x000C_l_x0001_\¿&gt;p@~»Qh@'VM_x001C_«ìa@_x0007__nÔ_x0004_ýk@zcb)ød@²i/Ë&gt;_@¹9+e@ù._x000F_mÑ@f@þI¦%Ûk@¹ð¼pÃ½l@_x0013_8§_x000C_êJg@Zøì^bf@sÒ&gt;_x0005_øg@D_x0003__x0010_B_x0011_Åe@_x0015_B *'_x0006_m@²~9	_x0005_p@¢~½0¿o@Xyf9¡qm@ÂØi}`a@|ÀKnaØ_@°ý`_x0002_ûóq@_x000B_z_x0012_d~Ôk@êcÔá¼e@CÉ³èøb@ä`_x0008_qVl@+A_x0007_E¿_x000D_l@«	D¦_x0004_p@ý,éo@×gZX*n@¶¹ªÊh@_x0006_am{8k@7»_x0002__x0003_¯¬n@Bë&amp;ß¥n@¶Í_x000E__x000F_8cg@ RßÏ¨öj@¥	ÿ_x001F_dâb@£P,9E[@_x0017_móÿb@}&gt;MÜün@w_x0018_¿]0Fm@_x000C_ä_x0002_w!Ði@NIß_x0003_r_x001C_h@yÉîàù_x0014_i@shâ¬$Öc@8 _x0010_Oòe@[ZL²c@4ö¬ð¨3k@@ªÖ]÷o@_x0005_°ÆpÕäl@_x0006_~ôÅ·b@üm_x0007_¬r%e@\	VÜe@D5éhe?l@o¹_x0003_{ìÝn@þ_x0007_Üh@¸	/_x0006__x001E_On@FòÍÀh@ÂäaeIi@ñ¢xî?j@LËJ¸îd@&amp;_x0015_Ý_x0001_&amp;i@ÅÉ%Ém@Þ#_x0010__x001B_©_x0014_f@_x0003__x0004_nIb±n¶k@'_x0011__x0015_[®e@î_x0007__x000D_´oDe@ ##_x0006_\¿j@Ø_x0008_¾wX×b@¦8]eÊ¦d@&gt;´,êú^e@°é|_x0019_6k@_x001E_',_x0011_²Oi@_x0010_ñGãÃhg@fvÉ_x0010_7¬g@àfó^Uºj@«VIm@Só_x0018__x0001_Øàg@l_x000D_¿Ã_x0017_õe@nQîþÎk@?{\sùl@_x0001_;pnC¥c@¾Hè}_x0005_f@ÃíV_x0002_)`g@É¡DäÞ"c@öûS-i@_x0016_±_x0003_	¢i@¼(w&amp;d@ßm:}j@c ¨#4_x0015_o@8:)ã³«e@ZèÚòÉ_x000F_j@_x001C_íÎ_x0003_¦_x001C_e@Z¿´b¦e@ÄS¾£ài@_x0005_\ç_x0002__x0004_ð_x001A_k@D¥5óMæp@Ér£+¦f@_x001C_ê&gt;_x001E_wtj@&gt;F;(OOh@Qz_x000C__x0008_Ñc@ªtÒßþd@0õz!Ã¤i@«Çø6£Rm@E_x0016_* j@g`ä½f@Ê°1QP_x0012_h@.Ëqú)k@ÄÓ&amp;æe@¡YÐ+n@¯'~iÖng@ÇYNeX]@|&lt;ág]_x0011_p@Î_x0003_âñ_x0019_So@¹_x000E_¸ôl@°µr½h@Üyi@Wàó*9+_@y1_x0001_Ïøc@UiD(¾f@¤,ú­åj@¢&gt;¹qj@_x0002_ìå½WJm@_x000C_ÆÀ-qAg@_x0013_ó7Õ_x000F_o@ìqæÅj f@_x001A_øæóÝbp@_x0003__x0004__x0015_;%g@_x0005_~É û_x0018_m@§_x0016_¦r_@l|uÚb@ô¿zU#d@,û/n@_x0011_Nnuÿe@É/r(@*h@_x0018_è_x0018_­&lt;_x0013_k@,ñ_x0003_ù_x0015_Bo@ærKÆ_x0001_9h@ÌRV_x0001_´i@/Ðg5Ld@&gt;gL_x0004_|o@¥±\ÈVm@ÆVXYgh@_x0007_ñùzáj@°d@Ñg@aC+wf@(%ÿ²Ã#h@úmÓ1Mg@_x0004_Ú¾0o3b@%_x0017_æNo@à¯æWób@ê_x001B_Íæ&gt;h@*PÉuQÆl@_x000F_îz_x0002_¢_x001C_i@/0Î¯¦íb@Lmòf@·&lt;^¥WYf@ÜM_x001E_e@ß_x0002_Ò._x0001__x0002_º_x000B_o@¶úQ\þk@¦{_x0013_ùôn@q¡çq§ti@_x000C__x0014_IU¾k@ªàC2do@Ü_x0016_WkIÊa@è?´Éä×g@_x0008__x0002_dï»d@&lt;F¿ºM`l@	_x0002_HP¼k@YdÊ_x001B__x001F_gi@ý[_x0008_4_x0018_Sc@_x0006_sµ_x001E_rk@«×¡mAùj@ÊOVAk@cªÒO6d@Pñ=_ý!l@	!&gt;j_x001C_m@%5ÚBi@,$_x0014_ø_x0004_Aa@ô&amp;_x000C__x0007_ê_x0017_f@1ºÔºl@ì@ÈWcIn@3´`n@K[Ñ_x0017_3×q@`kù_x000D__x0005_tn@äã5·#q@¹}@÷oZg@*8y¾j@¹óLõX,o@"×_x0001_ý«³l@_x0001__x0002_zK'k@·x2Ái@Þ-§ÌÕªb@æMü=pi@Àe=ÿOþe@æ?W¶ee@Pä_x0016_ÑïWh@«Õf_x0008_òl@Ð6ãPÐri@Ù_x001B_ðjÚÜl@jÊ`c|i@_x001A_0pje2m@Õ(øæO_x000D_c@i}&lt;Á¶h@_x0019_2_x0015__x001A_wûj@_x000C_SLÿq@ôPí_x0012_Cïi@àøOÐ_x0011_i@¨ÕÄ_x001A_å_x0013_e@în_x000B__x0016_Ep@ÈÐÇöX±b@ ÕÊìÈ#j@ïú^Óº×l@5_x0010_¼»p@Ú&amp;fRÔl@FÈ2Öq_x0017_j@T&amp;ô`Þb@Ö?@m@%Y Oèi@¸¯{3hÏf@B//~´g@*6É_x0003__x0006__x0001_f@w_x0016__x0019_6g@ð_x0019_{¤$Ég@"A_x0019_´¥4h@&lt;Ï_x0006_¸G`@_x0004_?_x0017_¡_x0017_e@Å¯æ_x0015_¶Çj@X?ð_x0012_Igd@Ìï¼ª^çm@õõ_x001E_ ùj@7_x0014_df\0q@ýÎa²ÖÔa@ö~äDº_@_x001B__x001F_ò¨k@½_x0018_¸_x000E_Sb@ú«@Ù­hj@Â"`¬j@PH+RÕ_x0005_i@Y_x0015_]&lt;Si@)à_x0008_à-p@åßÿ¶a@0õ8$óh@õhÁí_x001E_6p@aóûÖÎòo@M+_x000C_kX×o@@Ã_x0007_hh@ÑÒ#_x0014_Þc@ÁÅ¹I°­l@³ï½\©¢o@&lt;@Üéh@_x0002__x000F_Ø_x0016__x0005__@4Jq g@_x0004__x0005_KÉÑ½hZi@]/à_x0011__x0003_òc@¬_x000C__x0019_øk@7èHße@êÓð.Jjc@ç­Ð´Ýc@¡Øóë*¨l@ÌæÀF¬7q@òÇv_x0010__x0018_æj@úrmX4j@p:_x000D_b1ïf@±®|1Id@S_x0017_×Èh@ã_x0013_Bml@ìÉh@ßüm{vn@0Uàw_x001C__x0008_e@lc{êÁm@Ö ¸Óml@¨²_x0006_P¡p@Më»Éÿíh@Õ_x0006_ t_x0005__x0015_a@^Od_x0007_1o@èß¡4Ì]i@N_x0003_i_x0004_°^j@_x000C_T(8Úg@èYº`/a@ÃMW]´h@ÃS_x0002_¬Á^@H&lt;×_x001D__x0005__x0001_h@#Ý®J´#n@%'°{_x0001__x0002_4_x0019_b@jÜßD)îm@L_x0010_"Ja&lt;i@JøoTe@Î´%_x0001_7l@br_x001C_K§mp@Ë§	³_x001F_8c@ô¢_x001E_ó&amp;Ôh@_x0010_ ZzEc@d\ö_x0003_!Wf@jÎ\#íj@¦%Y_x001F_¦b@]Út¿5n@èz9\Kk@_x0012_J_x0014_S1i@¶$N_x000C__x0008_i@àÆ#h¡Éd@×3_x0016_Á¾i@_x001E_?¹r_x0003_j@ç­.õá]@µ_x0001_2~§f@^ý_x0017_E\:g@_x0007_ú_x0004_¤_x0001_g@ðõ ¬ln@ð¾E_x000D__x0007_p@_x0002_Ù _x000D_+7m@¡Eá_x001B_j@2&lt;édèb@_x0016_ä_x0010__x001F_2f@ª"Yxåe@_x0017__x0007_PU°m@´Ä{kìe@_x0001__x0002_Pô50éf@ÐrÝB\Qd@Ð±Óäc@_x0012_þu#åj@¸¾0{STp@îí8Úr`@(ñ»H6`@ëÎÏ__x0002_;j@"ÁÛ½Ùéi@vÅ*ò_x0013_g@YÀ(îÅ_x000B_d@í»RÊ§Bd@öHJ9É_x0008_c@zdmÚ_x001C_k@4-zi{Øf@JÊyÂgh@\X8èºe@bkü_x0010_;g@¢ÑÜ»]d@,do'Z_x000C_p@_x001B__x0010__x0017_R`@0_x0001__x001D_Ê g@EÁÊ_x001A_õÍg@_x001C_6I=_x0005_+l@lí©IZk@²C­×±n@£©×çÿ`@[km#oj@ _x000D_½¼_x000D_äh@~ûçìc@Ú_x0007_ÓÃ%h@² ½®_x0001__x0002__x0011_xk@sxâºo@¶Ú&lt;»¾k@½_x0004_}áiyb@«#¿_x0016_Þm@_x0005_9_x0003__x0001_Ép@NÒÝ_x0006_¯ë`@._x001F_ÇhZh@ÄYpÝT%p@¶Jjb_x0017_^f@{ÒÁÓ³þc@2ù_x001F_Úum@VX._x0008_a@¿¤ÛKYl@ã­d!±ak@_x0018__x000C_.0_x000B_e@äÛ¶fªj@ømøLè5e@ÚM²õm@ÌB+b@~¼$¤×úh@ÔxfÎ®h@_x0007__x001D__x001D__x0010_ze@§Á:Ç¾g@á"¥¢Öøm@Eý_x000C_Èi'g@Èoê_x001C_-Nl@:Ø¦&amp;m@RGfÑ6Ýf@üx_x000C_Õ«k@èsÄ¯mÊj@¡O_x0012__x0014_ m@_x0003__x0007_Sê¶«Ån@È7!d\_x0005_j@Ã3 @Ý m@8Ã0Óëôi@Jò²_x0014_j@÷d0Ü_x0002_ój@	èAÛRp@v_2CÂb@Î@ÚÏko@p;4ÆP_x001B_g@&lt;ÈRÝQn@î_x000E_&amp;b.j@ô_x0001_¼ü¨uq@ä/'-óõh@U _x0013_Þ×i@_x0005_7O¬d@7gbIàc@þôÃ&amp;ì_x000F_f@Æõ:Kl@?ä_x0007__x0004_µ_x000D_b@t_&gt;n@{_x000B_/l5_x000D_l@ûÌ8éÍc@_x0005_ß`|±p@.â	h&amp;ik@_x0002_èûa@:è )Ãe@,â_x0013_	e_x0014_h@üAQzf@­êO{P+m@bsi_x0006_~f@*_³_x0001__x0003_ÈÍo@¹PÎla@$ÜX¤ÿym@õhØ!=Ej@s'á_x001D_âH\@¶a×Ú*Mf@HJÀ4f@n£_x0014__x0019_óh@ÃÙ&gt;l@ÃÆr®«_x000D_i@ vÂQÃb@ÈÌç©Ëõd@¸/zÀÀ_x0018_n@_x001B_¯W$^l@`U¯_x0018_ö¯j@Î[¤_x001D_Äd@§ú_x0004__x0002_(o@ÈeTBáÈk@õ_x0018_¦;Òg@»«þMR'e@_x0006_OÝ?Ìb@%±UÕ_x0017_m@¼Ò¤_x0002_f@¡ë°²ÐËn@_x000C_xôg&gt;Bq@d_x001F_7`if@ZÔ¸ÕÖem@rÊÐô_x0018_¹`@FÒ_x000B_¬m@8|T_é0`@áC_x001E_ávNj@_x0017__x001C_"Fg@_x0001__x0002_Í_x0008_óG|h@£_x000C_!ó9d@ý%ñ9gf@¼Z¾ùñb@^ñ_x0004_Âãa@&gt;uèîøÐb@Ä!ÍµÂg@¥k6_x0019_`@_x0012_YÒ&lt;Ø_x0002_f@ÚJµKYBl@&amp;|	ð_x001E_éd@I»l/£h@­ì_x0002_y&gt;m@ª¸Òj@T5é¨_x0001_l@¡f?¿_x001E_îl@,n_x000C_MÇh@e{aµ:_x0003_m@­û·``wh@íè9¸nÕn@z÷l_x000B_)Hh@_x001A_+Ð_x001C_åi@W?E³åjb@U·ô%Do@¸7qùc@_x001F_!¼	g@R®&gt;c;dd@àDÃ4µ_x001E_c@8ÿ_x001B_~i@;È«Kw_x0011_n@zðyÆ5f@_x0012_2_x0004_D_x0003__x0005_OØa@D£b¶ò b@yïæ_x0001_l@_x000F_IÑS_x0003_k@÷$ðð^¤g@èàÈÓ®£`@_x0012_ÓæÑ&gt;8f@ÐiC©¯g@Ñ_x0001_2úm@vÄË70h@XU_x001D_{¬ÿc@Oé:l_x0006_fi@¸þ_x0019_8o@÷)ÂNÞl@_x0002_mÖ_x0003_±5f@~ÉNc_Þk@_x0006_ê.¤p@à)Y_x0019__x001B_n@þ2_x001C_)@b@ÄD?é1l@Z0_x0013_D²k@e`iaUp@3_x000D_hh@$ù¨-6Ef@_x000C_`n_x001C_Jc@Ö[]ßi¥k@_x0018_2_x0007_b@¿¥Y¢g@:Gz§c@MbÊvbe@]oØ_x000F__x0017_¸n@_x0005_m7d_x0004_Ëi@_x0001__x0002_Â_x0010_A¯k@N[/c@´äe´j@&lt;¦0_x0013_l@£näÃxd@_x0002_)Àô&amp;c@Ê&amp;?c@Äºùµ¢îk@g8ûÖÙb@_x0016_H$_x0007_	j@qHéWÊ7e@RôN1=n@r°×_x0010__x0015_d@_x0007_[_x000B_L_x001F_d@Ì_x001B_ù_x001D_h_x001E_h@Ð{PaQc@(Y]mRáp@Ð¡¦÷øpb@ÉöéV0{g@ÖÛ~~·Çf@.È»¡æk@O.¹ _x0008_$m@æ_x001C_ñü'Âk@_x0006_Á@i_x001B_òg@Ç­jaJZa@Y_x001D_^@_x0004__x000E_e@pÔ_x001E_ä2àk@r£ì±o@~­égÐYn@hlpÂ{l@Ûë*_x0002_ìg@ËOA½_x0004__x0008_ïh@_x0005_^íWée@Äé_x0004_n@u³.¼Ñle@qjÚýBwh@ÚNÌÑ¶_x0017_h@L4?®_x0017_9i@3ÇC_x0007_g@è²]1_x0003_b@_x0016__x0003_Àãáf@É»Ë¦òe@fùM_x0002_ogn@_x0018_µÓ¥ìa@_x001B_N&lt;ó$Îl@¢2Dmqd@~_x0001_Îþè'f@&gt;PÓC_x0004_q@°pMß:0g@W(ò7bo@_x001C_%ù_x0006_Ssg@}-îïn@s·àºôl@`	[Qf@*ÿØ_x0005_ña@ViìÇe@ëþ«_x0016_=_x0017_g@Þ+ÊÑ_x0008_&amp;k@R&amp;3´×i@sÌ_x001C_1rb@ø×ÌbÁMp@ºÖïi_x001B_q@eCw\Jk@</t>
  </si>
  <si>
    <t>7ada537ebc62766142c1fce891764d5f_x0001__x0004_Ü{3Éèk@t¥wC·^b@__x000D_CúÓn@»{_x000D_°e@_x0003_¬»À¡_@îS´¼Ñi@WóÉTp@zUA_x0006__x000C_i@±Û]Ì¤lh@:å=_x000B_`h@^j_x0018_ýL^@\6ºd¼n@PÆ¼m°_x0007_k@ê`5­&amp;,d@x»_x001C_ä÷e@¤a_x000F_A`i@àígm@ _x000F_~½1Øh@Õ93¿i`m@úÊhÖÖj@6ÚHþðki@ìQO°ÎTg@_x0004_q´gT_x001C_o@Ø=©Å'²d@_x000E_ªÎ\dk@_x0002_Ò20_x000C_g@fâð³¨i@ùÄ{_x000B_IÕd@2P·i@« ìt:¤r@BØcæh@°Z´á_x0004__x0005_&lt;Èi@fRBùJh@NU_x000D_î×Ùm@ÒâÞ_x001F_/Ãp@_x0011_â_x001B_vmh@Æ¹_Zo@Ú_x0013_@_x0003_4§j@T¡^N~g@Ì_x0003_¤RÕDk@¨'ú2E"b@|J_x000E_c_x0012_m@_x001C_ÃàÚXb@Mô2irân@_x001C_ª_x0007_åIÂi@}ôf_x0008_¼ºa@_x001E__x000F_Ë=k@¬PØ "i@KÎM_x0015_"&gt;f@_x0011_ ²_x001E_|p@_x0004_¿ldj@ÐÙý±Kmd@Ú¦Å±¦Fl@UöíÈ _x0002_o@£\õ¥h@Ì.Pél_x0015_k@´J¥sl@8_x001F_´å\ég@åãSäY?d@øt_x0005_Üi@ýgÑ»$/e@_x0002_{T8_x0001_¯j@ü_x0006_ ¡9b@_x0001__x0003_B½øy¦m@è/ìéÏYe@_x001B__x000D_ØIB_x0019_d@°QÜ_x001A_Æõf@y¦¹yE²o@¾¥oñÜKj@¸E¡¨_x0007_l@_x0012_[Ìr_x0006_g@BaÇ­@i@Íá ÿh@à+Ë:h@gzjä¢f@gj©_x000B_Ød@?¢Ö2_x0004_n@Mf_x000F_Kpfo@«_x0003_¸­]@:¶_x0010_Án@#9\Ë_x0008_r@âP¨©En@×éL\9p@·ø&amp;_x0010_IÆi@b~ü]ÝÉf@ò4òyàh@vád;ñ@e@ _x001E_Gë_x0002_«h@"JÑ}ôMa@|.í`×p@v:ÁWöÒn@wú_x0006_^	n@ß__x0014__x0002_©_x000D_k@~=_x001D_YULd@²Õd_x0004__x0005_ñzk@8/Xn_x0015_h@_x0014__x001C_ï©æ_@NE·ã@p@YÝ®·Mp@G%IX:5j@zNÓúra@_x000D_I×VPm@L_x000B_Ãèên@,g@_x000D_Ü¸õ2l@4_x0014_·_x0002_8Zj@føý®@#g@²\$W»g@N¯_x0003_µ_x001D_b@&gt;®Ç`j@_x001F_ôX1,ªa@æâmÙ|¢p@ì_x000F_±_x0019_K_x0001_e@d)CÁ.Ãe@·_x001C_À_x000F_#_q@\X__x001A_&gt;él@wÖCpÄo@Ä_x0019__x0006_ñÊ/k@_/úw _d@^3þJ°Âh@°7¿_x001F_xd@Në Ël@Æ!KLa@_x0002_³_x0015_§xp@OêmR÷f@ÞÖ)|Ä_x0019_a@_x0001__x0002_D¹&lt;à)-l@Ô¡]Æ`@_x0016_Ì_x001B_êzÙc@'Ò_x000D_ªkêc@wh+óvo@j~$¤ok@¤ò_x001B_¬ch@MÇYºa@_x001C_¼]f@¬	_x000C_ëÐd@a_x0008_Âª£a@ ÔXj!2p@ rØäQj@­	KÉ_x001A_=j@LD%PUºi@%V/õük@´_x0008_Û_x0012_"k@8ÌFÕï!n@D`Hh.g@ªG»ÆDª`@V/2qb«o@\x£çþm@"_x0018__x0007_º_x0014_õg@ïFØt"j@åHÞÚöâ`@N÷G%ïÓm@Jýûl\Ìm@A¿×µ§Æm@'yÐQj@Fò_x0005_g`o@,¡ïvÐ£j@¥³|+_x0001__x0003_»h@	_x0003__x0016_[·ùn@ã;{òÚ¬m@&amp;g_x0004_%_x0007_`@Ú'ý°i@_x0007__x0002_[WQ)`@»æ¡|Rg@THg@_x001E__x000C_q@r¿_x0002_Rhq@Ôþ×_x0002_{n@_x0005_Jãê¦mm@Czk_x0003_ñk@íKn¦73a@rIò_x001E_X_x0019_e@n·jìTil@}í¶e@·89_x000E_m,g@âvÀ_x0017__x001B_d@_x001B_×oUÑ#a@_x0006_f¹{ûg@_x0018_¸pÍp@lo_x0014__x001E_µl@2Új_x001D_Rq@_x000E__x001B_8ÔÒ½j@Fûà÷¡l@²B©7Ûe@¤ç!ä÷òp@ý?D±a@hý,ãDb@Ô´l*ïÎf@_x000C_³AY4¦g@ì³_x0012_ «jp@_x0003__x0004_Ä´Tç¶\h@±ú°²ìg@_x001C_Vý_x000F_êxg@ºô3_x0004_éÄg@²t ½ñ+f@±¿¦ug@g¬~I·¼d@_x0012_S_x0015_v»k@«)áÐij@_x001C_K2î9yd@°êöÂn@ÙïÞ³ÜVk@/,_x0004_cÄ¬d@M÷ãq¢h`@~w"xõk@ô_x0019_íUÇÒk@åÜ_x0001_^õ&lt;`@µ_x000B_eFg@P¨0Þ²òi@(m¤j(?c@ã`£fo@°ô_x0002_._x0016_d@(LyÚ±Ð^@¨ù½_x0016__x001F_6g@_x001C_1YªÐk@ó#_x0013_iWd@Øx¡ZNe@&lt;ëQêñ`@VÚÙ¯m¤d@]BE{W_x0019_`@´=ðÔf@0t&gt;L_x0001__x0003_Ïl@¤sã_x0007__x0012_­p@ÖÏë·Ûj@ëÍ_x0002__x0003_øâd@j')_x001A_c@F)-Æ,e@J_x0014__x0003_-_x0005_uf@hí0`_x0005_Áa@hÛWM¶d@ò_x0012_#45Þf@¦_x000D__x0006_|w*j@­ÁcP8l@Ø_x000F_Ë_x001F_l@³rf#C@fD­=B@_x0019_Bë\_x001D_E@D!Þ.G@#Åh§à&lt;@·éyâÎG@o±Ì_x0019_öPE@[_x000E_ÌvNC@»;M|¡âD@vuÉmo£C@^ýµ2X&gt;4@_x0011_¿&gt;Uï´C@Ûz-F@FÞ%WúE@´Åóè÷0@_x000B_"P"\B@(ûó«Ð¾A@_x0011__x0015_ÀJ­]@@tî_x0006_®A@_x0002__x0003_ÆÒV,Â4F@|x_x0006_Ü_x0001_}C@A_x0016_0ñ©3@ÛfaM_x000C_?@þ¾¸cMº@@ZN_x0007__x000C__x0008_A@îÃµ_x000C_¥*B@È-_x0011_r=üB@µ_x000B_Ó"@@Ô¼ÏªÏ®A@#0¬,A@ÒP³(_x0006_ÂD@ÞRð_x0010_nA@Ã/¬s4%8@(ÍøüB;@ è#¥@üA@±ó&lt;|E@l±§_0î5@Ú@È_x000C_WP4@árÁÃü:@}o¡:Z@@:6ªb_x0003_&gt;@2_x001C_êWkC@þà(wB@Ç¶«æ4VF@_x0001_ºÙ?Ñ_x001E_2@ÛjéÄ_x0013_&gt;@ÕfX_x0002_ïE@¯_x001B_©I?@vaþu9@÷¢[G r&lt;@äÈsÃ_x0001__x0002__x001A_ï@@$É{\WE@&gt;'X0_x001F_yD@_x001F__x0004_ÂT?@_x0011__x001F_)Z06B@:´_x001B_¼¶ÌC@_x000B_$ù8@EÚFìD@ÞtA_x0012_æA@^áHzöA@	Õ~Ó»ü&gt;@ò6Ra;@ºB_x001F_nÅC@³ìÌU=6@Jp³ÁiCE@¥¤_x0013_Ä0G@|X[F4@%Ò2_x000D_8q&gt;@°1|Í}wG@T°b'¨A@¢C¾6ÿ9@xUg]³JC@vM_x0016_xÍ'E@pÊ/ÀÌ}4@ÄÐ_B@^zþÜF@2º°¤_x000D__x0010_=@»ÓY!H@ÄG_x0013_l«0&lt;@WÝ½ùÓ_x0017_C@¢_x000D_p¯7A@`¾+&amp;úp6@_x0002__x0003__x0018_k.ÂòL@¬pò:&gt; G@lÑ_x0008_7lgE@S}ÝhL@F@Ú&lt;_x0003_êÊ1@ùíÊ?5@§ñÙ¡:@n+Å1­=C@æÑµãr£3@þä;@£hò¢3@@c¦*:a~A@B-Xhò1@_x0001_Çq&lt;¹?@kKïÌÃ®G@Ì@ìT.åE@_x0017_pÛõU@@*ñ_x001F_¤«\F@s_x001B_Ñ``E@~ßÆÒp8@ N9@_x0018_ 6_x0011_Uî:@2/ó/_x001E_3@÷Þü3@ú_x0016_H¢ïü@@2ºÜÉz7@ðwL_x0004_(C@_x0017_+ì»¢,&gt;@R)ÃªÄ_x0004_E@ºÈ°%ò2@Ä¡Àa_x0013_B@_x0019_Wõ_x0014__x0003__x0006_G#;@òüä¤YgB@Ã_x0004__x000D_»?@â_x000C_Û÷_x000C_+E@¬NçIb!0@ssF¾ÜÑD@Úzë×4º6@Ð#I_x0002_f8@sY_x0017__x000D__x0005_VJ@,Ð)×&lt;@p/¯'?E@_x0010_Ôü_x001D_ÒI@hç_x0004__x0002_Q=@w8}X5@ÝËw'&gt;@_x0014_Pì;E@Ho{)_x001D_B@dob_x001A_àÞI@ç_x000C_Æ@ÿD@@,Sãy¿&lt;@_x0010_íëÁi8D@ZZfUw3@¿·í«:@:_x001A_@h_x0017_A@_x0001_²¶P²¦;@¸_x001D_VÆæ³8@¸¯_x000C_:_x001E_F@8µ_x0008_lÄ&lt;@æê_x0010_½_x0011_8@kì]¿`F@:Tçê*R7@þÙu_x000B_8F@_x0001__x0002__x0008_}rj±ÌE@PÄlµ5@ãÃ}2êFC@}¬8ú¾»D@·_K|~=@TÒÉ_x000E__x000D_A@fåü7X_x0004_;@RÍß_x0013_sC@8øË0cA@{_x0013_2n=@ÊxÉÀ4@Ûw_x000C_C8@&gt;Sl©7?@æ ª_x0012_¬B@Õ&lt;¡&lt;·_x001B_;@6_x0017__x0004_	mã&gt;@mñÒ[2_x0015_;@X¼ì_x0016_I@¾²p²Ë&lt;@*F!5I@bôÁ8ÄµA@°°Á_x0007_@@h¼O¬Í@@_x001D_7å_x0005_~3@Õ7_x0003_qD@ßXºö{ÔG@Ný%/9íC@á×uÎ*"G@csoãÂX1@'êwæáH@Áyµ¢èì&gt;@?6ó_x0002__x0003__x0013_LE@up&lt;_x0016_=$1@ÁÏk¯Â@@Üç_x0007__x0011_iB@YU7_x000F_ZªK@aLÄ§zK@M_x0014_* õæE@g&amp;@:ÀZ=@q½_x000E_-ÀòF@_x0001__x000F_§«+8@_x0012_1}¥þ©:@ã2Ó@@ÁÙ,1:eF@Ý²cC@@7v_x000F_dÙ@@òbmÂú×3@¬«y¸C_x001E_5@.'À]±7@Ý©Hm_x001C_J@_x000D_äÇéG@^Âì­½4&lt;@rÚ§³ÚSG@Ô_x0016_ñãKD@43çÁíF@P°_x000C__x000D__x001B_A@ìé;Ô²C@Ò_x0008_·\_x0018__x000F_5@Ä0,VÝB@q]RÜÑ½E@&lt;+ï«¿=@@¿'àÂÏ2@`©Í;_x001C_C@_x0001__x0002_­{Ô.èD@éµ4G_x0005_Ù9@~Çèí¬3B@_x0018__x0001_n¬ß@@VZÖÎu?@²vrô_x0004_¾F@Í+|È=I@»6YPºA@$-Õîl/@_W&lt;Ñ6@¶_x000B__x001B_Ã;@Ø²Øu_x0007_?@,Æh5óA@ßt¸ê_x0007_Ó;@¾uÂúÇ@@¨_x0003_dÇ¶H@ÜðFWÇ08@HÐr_x0006_i@@Õwª 7ÊD@}·Pr®16@2÷_x0012_#¨&amp;I@ §Íö+C@æÞ.Ê C@¸üh$ÆÌ@@Ùív&amp;ðéF@We_x0015_'&lt;@BWµò½ðA@·_x0010__x0003_Ê2H@À²®éßÙB@V#_x0013_ª¾D@_x001E_S1U¢5@_x001D_[&amp;j_x0001__x0003_y±&gt;@éÎþðÕF@¢×¿6bD@!7!SR_x001A_F@Q_x0001_l@&lt;F@ü8M¥R_x000D_B@A_x001B__x0011__x0002_8@'ò*&gt;Å@@_x0003__x0015_!&lt;ÈE@}[ëÆàH;@ò_x0005__x0019_þIqE@kÍiYe@@yÔí6T#E@ó÷¼ÕhD@òâp6B3@7K`Ð®yF@i.þ_x0016_âC@2_x000F_j k5@3j_x0003_Þ¬~;@~ït@Å6@=¶ïù¯»G@¯¼¸Ñ+K@Þ:ª¶è,F@d_x0018_ý9ÂC@_x0003__x0013__x0006_N6@ÐÏÆ_x0005_{A@pQ¡R}_x001A_B@*_x000E_+³¹:@Î_x000B_ðb_x000C__x0015_@@Þ_x0006__x0010__x000D_ÕÅ4@U0uH_x0007_&gt;@?o-(9@_x0001__x0002_DKw#D@®_x0004_PEZ«H@Â®ÝñÍÍC@àk1ëu:@dÿÀ_x0005_ùdC@ºÈùQ¼tB@_x0002_÷w):C@ÊDiÐA×B@RÐÑ¢_x001C_@=@¢Ö¡;4¾/@iÈ	÷±G@_x0018_ÍÊS5@ö9¥¨E@_x0016_/É¤Ð5@4_x001B_§ë¼è@@_x0016__x0019_Új×4@SIÜ£_x000E_E@ÜÈ_x000D_­E1@Ða =@ùle]Ç:@Y·Ë:¤¦=@ ?S»øtD@H_³ãA@0Aþ_x0016_ÎH@Æ- _x0002__x0011_D@ÑÉ_x0017_÷_x0013_P&lt;@¤y¾V§D@ñï·@@|_x001C_æZ®&amp;F@kwk{,H@ä_x0016_Og=@|`¡È_x0001__x0002__x0008_7;@6ö¿Çõ&gt;K@ÚÏ_x001D_Øï9@óRÝù6_x001D_A@Aß]_x001A_Ù3J@_x0006_ßh4Ù?@R8_x001C_ñÅE@È û_x0004_A@_L¸ìóC@¸..HN@@Wå9_x0001_µH@:qycD@61(RB@~_x0001_	a.Ö0@ýÜèö9É)@«©ÜÚ9¾:@l¤ºëc^8@ UÞP+@X:n_x0001_CD@Ë_x001C_£2_x001C_ËG@¸RCYéH@_x0011_Û±{7@¸kð¢ÙÁ3@&amp;Ûá56C@fûï¡´G@0R)^|R&gt;@Õxãî}m?@¶_x0005_^è@@_x0005_5_x0001__x0006_-@@½áÊZ"&gt;@à¨EXÒûC@T´5»º{C@_x0002__x0003_"êú¹¬ÖC@_x0014_aöGÂó2@1.ààW&lt;@Ô\_x000C__x000D_ßA@ªº6ª_x0004_&gt;@¦}ë`r_x0019_9@´o-93@@ÄÊGA@VÄl-è_x0001_+@ûAD8¥E@eÑwÎs@@ïÓ=_x0019_ã_x001C_=@§Z[c8@@o_x0015_¢§ ÛG@B%-_x0005_®@@eÍ_x0006_H@kæ_x000E__x000B_Ù;@+ÏáçN8@&amp;Å_x0008_}G@«_x0007_Nc@cG@Xàh_x001B_;cB@é½¤³ý=@º¡c¶9@HÙ÷7E@ ¹»%+&lt;;@í_x0008_)1®B@_x0007_Ë[î~¨&gt;@{8MR_x001B_Í&lt;@õ_x0004_¢äû&gt;?@à8¬ÝµÎA@®N%e\7@{kº_x0001__x0002_ç§2@úudE&lt;Ã?@­_x0016__x0003__x001D_I8@½_x0001_Õ2_x0007__x0006_B@_x001B_þNò=@_x0006_ÂÍ´Þ_x001C_4@¦¨_x0019_Ñ+G@Õ_x0014_b§ _x001D_D@euÚ_x0008_O_x0017_C@ÞÐn_x0012_@@_x000C_'æ_x0006_¸_x0003_D@ð¼£dÙ_x0017_:@IðúñE@@Æ¡Ñ_x000F_ÐE@Ø_x000B_&lt;_x001F__x0006_úF@ùõS+°&lt;@3æëë_x000B_G@_x0008_v¤Ç_x000B_D@`_x0017_v_x000D_ÈñD@y_x000E_DV{?@ËPÜ] &lt;@;nmA_x0006_14@KÁ *¹7@_x0012_^ò.;@m_x000B_ÐÍs2@&lt;^_x000B_¤E/@ÙÜ¾SÓ:@¸Gû_x000F_ÕRC@±èc_x001C_·é;@í_x0007_ç¹2ô3@à4Ád²A@_x0003_K[_x0005__x0001_A@_x0001__x0003_^_x001B_ùz]C@æZKé=-5@_x001C__x000E_,á_x0001_4@¬zk&gt;ÄÀA@ÔÖ[_x0013_ßC@®_x0015_íùì&lt;@b_x0006_çÉ6@ÂqÐõXý4@\_x0003_§µÑ9@&amp;Rr_x0005_©ÔA@¹ófµï=@Ú_x0006_v_x0006__x0014_?@_x0006_â&lt;È·&lt;@ÿîvptT@@_x0003__x000D__x001F_Ñ_x0010_DC@Þ¹û7t7G@ý_x0013_¤íF@q&gt;Dùè8@Ìi¿-v:@$xû¿[2@_x0002_V2Ê«_x0010_C@i©£~ÁF@æv=_x0005_6@Ý_x0013_Ñ(ð?@	¿§4-@@@@_x000D_Õà×ÏF@%âYPÛX:@Äp`_x0019_7@½N+}"?@_x0016_½ÌÎ]ðE@_x0008_01RA@(È¿K_x0002__x0006_tG@ËZY^÷_x001B_G@ _®nÿòC@m§ÊÌ_x001F_aH@·Wy¯_x0015_&lt;@(/¯tÅÞD@_x0001_{Í¢%%B@ü0êA@)¦ära(G@(´`b(þD@ÀØ659@½v8B@_x0014_f_x000F_6@_x001C_ _x0002_6SD@pÉ's406@ºq_x0010_K@lîÜ_x0005_)ÿA@ç³_1N&gt;@0¨_x0004_(!A@JÛ?äñJ@v¥17é\6@àÆÐÞ`I@Ô±p*=@_x0003__x0018_¤?ím=@ JOïFA@ÂæÛïB@åèâ"_x001E_H@ý_x001E_®ÛDI@ë§)nÄ"F@XµhÆ_x000F_B@_x0019_LJÍ°F@_x0015_á  N9@_x0004__x0008_´Jm'm!B@Âxoä_x001F_I@YR_x0017_DÇA@±_x001C_(ô&lt;@_x001F_uèb	B@O¥DixD@ªC ¬cp@@Ü__x0014_ _x0019__x0007_2@,6_x0006_Ë_x001B_j0@5¹ðÅ.F@Éë_x0014_zñ_x0015_D@$vü@A@_x0001_ÐÅ_x001E__x0003_7A@þ_x000B__x001E_Â{8@nHëNÙF@µm"}ZYI@£&amp;IÕ_C@ßßzºeA@©U_x001F__x0002_/_x0005_0@`É¦C}ö@@¸eLaàuA@v&lt;_x0017_uu½@@J"ýöÔE@ùxÏ_x001A_I@°\_x0001_ä?@üNYUA@CÚ?Ù&gt;@Fæ¸ãîc7@glO¤A@_x0005_Üy0@Þ_x001A_zöïÐH@ÔÞfþ_x0001__x0002_ã"9@_x0002__x0013_ã%J_x000B_C@Ïª·õH@s§_x0007_sè´9@ç`SG¬ä@@`_x000E_êíòB@2uXRF@dZ1~Ý­C@$_x0012__x0008_½8@_x001D__x0006_Ê_x0001_úd0@_x000C_Î~ø_x000B_ÈC@¤ÜäUÏB@_x001C__x0014_³¹4@[Ï7îú&gt;@øÄú¾8@W_x0013_½7`?@ßîª".@¹_x0001__x001D_SPò?@hv»^Ã_x0006_8@¸3úá2+:@ÎZi_x000B_túD@MÀû¤F@k_x0016_¬ã4ÇD@ÑRü2Õ_x0008_E@Îqi«±C@·ÕªÃ#A@rÙ½·=@q½â±6@_x000C_gckà&lt;-@+BP_x0007_@@p¦G×êð@@r ã&lt;D@_x0003__x0004_5_x0019_+_x000E_¦_x0002_J@_x001F_5g¦¹;@.¯Èië-,@_x0006_¶¶¸SE@°¦&amp;cIÌ3@N¹.È61@ý0Ú¬ng:@´fª@@ÐSEX_x0001_G@_x000E_,¶|éì0@§¯UØ_x0018_ç?@­à_É12@&gt;¾_x000C_EÖîA@LÕ?Q×nH@.MyJ¸,D@JÕ_x001E_p)@@í¼ówg_x0012_&lt;@aþj	7@üøé_x001C__x0005_@@ðÐzðEè7@jc_x0015__x001F_Ï¹0@m³ ¹03@^dæ_x0019_%xC@CñtÛO?@dÈrw`_x0019_8@B¤KfdD@ïe_x0001_Y0D@~\öDlD@$£[Ôá©&lt;@ñÀºýGD@G¹õ_x0017_2@¢F__x0002__x000C_o@@C_x0005_Yz~Ì;@_x0010_[_x001E_ORXB@´]`Â&lt;@þÊ_x000E_Ì_x0018_E@ZUëÒj[A@9noCG@_x001D__x0012_¢R§G@_x001A_³_x001A_n_x0018_´5@PJcf_x0013_ÃA@Ä	JØM1A@úTlÁéC@Ðy0Ñ!C@}ö_x001E__x0004_=@@_x0016_êÂÎÖ.E@øÈðOºE@_x0006_Û±&amp;þG@Ò5_x0012_ú/]H@LYLZ¿X?@ºRÕØaå:@_x0018_R¥b_x000B__x000F_A@xÊ:_x0008_Ý_x0007_C@ 5=_x0001_¨C@{´_x001B_ÙA@î°*ú1@äU_x0013__x0003_Õ6D@à_x000D__x0018_É6A@ÄY]HÁ&gt;@jdõ&gt;"@@_x0018_&lt;`&lt;yÙ7@3ýd@¢A@\_x000C__x0008_NA@_x0003__x0004_z+ÀI³äC@K_x0010_¶öÄC@µPÎ#?C@'22òNG@úuóÌùnB@AéZ]Å;@¿ÜÇ¡_x0018_@@¯ìÊs­{I@_x000E_c_x0004_ìZ&lt;@å_x0001_®&lt;À2@5õÕÚ8@vLS_x0002_ê­7@J?'ÙE@ìRÎìÞ;@ô_x0008_O«{_x0001_F@ð3v_x0006__x0019_H@_x0017_Ú_x001F__x001E_ nC@dD{+1=@`¤"cÚÈ8@_x000B_Mî§·Ú=@ë¢½6Y3@¹@äS#\;@¨kg_x000B_jF@¸«/#0A@8º_x001B_ª«C@À_x0004_nI@%å±ÍÖ&amp;5@`_x0012_¯XC@_x0007__x0001_Ü÷:9@mÔ&lt;6?@ÞnV__x0018_sA@hë~Ò_x0001__x0002_dE@_x0004_Z¢R?]C@X_x001C_ÏC^D@ì gÛ_x0003_÷4@whf[_x0007_G@¨*ãÔ=@]_x0010_D_x0007_&gt;@%Á_x0014_Ê	D@_x0015_F±ð°D9@Õ¹ØªXE@_x001E_Ù¶_ËF@ô`_x000B_+°ÔC@Æ«÷ÑD@þ±3f¿ÌA@C1h1HC@~¨|_x000E_i?@JïÌ³_x0002_ÛC@Þá,C_x000E_b@@ö4JC@mÙ	Å|1@CüÆïØF@ Á[é_x0011_@@_x0019_KkÞr5@ò°÷_x000B_8I@@Øûû&gt;èB@	{é[=@BõÝT??@²ÜqBsô&lt;@õ	æfôD@_x0013_B_x0005_Ï»_x0004_7@ÿLE±]Ö5@#=È@:@_x0001__x0006_e!w_x0008_éüH@_x001C_on§OôI@¾_x001B_2úC@xÿ¤ì]E@?_x001B__x0017_.ëG@àzûJ5@_x001A_\®¯®iH@_x0007_zèÏsF@p_x0003_zð8@Xo_x000C_Á0C@õh _x0014__x0007_L@ì¼_x001D_­?A@_x001E_!²;_x0008_ý&lt;@_x001B_õL_x001C_¨?@_x001D__x0019_[_x0012_"j:@ëñ¿fã\G@_x0002_ù²£_x0005_PD@oßÃ/C@Ö\ºc·@@Óf·Àî±(@±_x0008_CzÒ&amp;@@_x0001_=ü|zDD@kÖ4E@#å7Ì&gt;@_x0004_£_x0007_Û$Ö@@LÍ_x0005_=ìMI@åÿtì±_x000C_@@ÂãÜr@&lt;@_x0008_H_x000C_]­PA@_x0010_3ð1Â@@L,:_x0001_&lt;@^_x000E_IT_x0001__x0005_ÆËB@26_x0012_q_x0006_=@J¥vhÜ_x001E_@@Û?»J@«,_x0011_É_x000D_7@Ê_x0015_ÐR_x0010_@@?v_x000D_ôo@@W8X_x001C_Ã:A@_x001B_BõgKàE@sÎ$¡4â8@¬å¡ü (D@Å[_x000C_}A@#.!m4@DúGvÔ&gt;@_x001C__x001B_«­ð:@*¨Óð~¶D@D"GÞ@@îýx°_x0007__x0014_=@C²éããG@óýLÀÅ&gt;@n_x0008_Ä£6@Þ¾:5µöA@ûÊz7_x0004_IE@&gt;Áµ:fJ@â¼ûO!õ@@_x0002_YüYgª,@Ï2_x0013_U F&gt;@ÚÁ®&gt;¦ô+@_x0003_E-_x0005_ÍÛA@®«Ç÷t_x0003_B@þÄ_x0013__x001D_6@ÿCJµ8=@_x0004__x000B_¸Þbî_x0016_B@ ¾ð_x001A__x0011_¬?@à DÓkA@×:Xb-9@_x001F_¾Xî²4@_x000D_õû:&gt;@*vÞ\_x0004_ÝJ@ª_x0011_:³_x0001_9@tÈ£U=@_x0007_9_x001C__x0018_$C@"ø$-OB@^ÝÃÀB@±º&amp;Çô&gt;@_x0008_|ï_x000E_&gt;w=@öØ"-?@@-¡{&lt;4:@tYþWÜ?E@"¯GãHÈA@ùÂ%Wù;E@´;a_x0004_&lt;@´¸_x0004__x0008_D@©²c_x0005_à&gt;&gt;@nßÛ_x001F__x0002_@@Fò_x0008__x0017_]WC@À9ö?ÎÑ7@2`_x0006_¸ª¦@@ý_x0005_£Ù	_x000B_F@zW²@G@&lt;_x0003_æRÆB@påÐv½C@*_x0002_¬D@¹¬«_x0002__x0005__x0008_7TB@ËÔ¶U_x001A_&gt;@§`ÂdÇ.@5_x0007_Ë;BB@¤%&gt;§_x0011_UA@_x0011_°¢_x0007_F@05_x0011_@/&gt;@$©\_x001B_u_x0012_A@_x0004_l¤_x0003_ê¤&gt;@X_x0017_XéS2@ALÀOy_x0008_&gt;@2­¿3èiA@ýÙ¼J@1Û½_x000F_H@ñè/Ý_K@Lòcs¨ãB@_x0007_4_x0002_z_x0012_~B@è=(;ìD@nóYj9@kºzó_x0001__x000D_:@×ûØ,uÆ=@_x0012_£_x0004_â_x0007_[9@-@¬ÈÇ7@(d¾_x000B__x0006_B@Áå_x0004_­S¤9@v©Yz _x001B_?@B,}²E@ïë )âÈ9@V4_x0012_ø¦UA@2ÑôÈú_x0012_E@'YË_x000E_xÏ&gt;@ÎPãÄW¦6@_x0004__x0005_`_x0003_'_x0013_ØD@Õÿ_x001D_ýúB@4_x0007_Òß_x0001_h4@F+×?uÄB@7Aµ»5@kô$ª%H@_x001A_Ð¢ØÄJ@;§_x001D_ìëB@(±_x001D_l_x001C_m&lt;@JrxgîI@_x0017_l¢:Tþ?@9ý9/2@L@%í1Ôð_x0002_F@î´ò7E@vB ô/g&gt;@5O­Î1_x0016_G@e_x0016__x000C_ÇË=@_x0013_&amp;¤è/_x0015_D@J§EÁ@ß;@_x0008__x0014_n|_x0010_H@VwÁóG@J¹òI:@e·¦¼W¯;@ÈL_x001D_CZD@õIåàNïF@ºOÛ_x001F_sø=@=­¨;ª::@_x0018__x001E_Íº_x0001_A@ÈóBm(¶E@à_x001F_§Ñ¸C@Ý¾f-_x0015_°I@"Ç7Â_x0002__x0005_w?@_x000E_~lF¢@@2_x000E_/;=7@îÂ£Z«ä5@Ð^_x0001_RB@èB`lE@@äªZ»AA@môë_x001D__x000D_&lt;@_x0001_\ÇI·4@_x0005_Y÷/PDF@¦Ö_x001E_Ã{8@²_x001E_JM_x0019_D@êÏ¦_x0004__&lt;@ªu´Ìb;@ÂRv_x0019_æF@j&lt;ÖË+D@_x0016_EÈÏÞ1@_x0002_p_x001A_k»|@@_x0012__x0003_ð(ý_x0008_;@`Ã(öD@ñ_x0012_¤É{6@JÝ.W~«?@¤É_x0004_·]ù6@OØ_¹øE@_x0018_ºÁ_x001D_%@ÌIÆgD@r¾ã_x0005_IB@#Ê5QB@Ëé®_x0002_øÀH@8?hB@@PõyÛ&amp;%A@Jv¦_x0017_Þ_x000C_F@_x0004__x0007_Ê÷&lt;±_x0003_l&gt;@_x0005_äó«PH@ìqeo¹B@_x0013_ÝVnoG@ÌQ¶_x0013_©Í8@Óoä?_x0018_ÄI@sL_x000F_EJ@ZL§§ýÞK@|§Àã_x0006_:@²_x0013_þvs_x0012_9@ Ø½Hõi6@+äù_x000F_NKF@:ñ¶ymú5@´ÿ¶Ú÷C@§_x0001_¤_x000B_.@B7h¸ÌJ@¶¯_x0001_]xE@_x0013_óGB@Ò7_x001F_BO_x0002_D@ô4µ4»&amp;A@ÌûþvB@£dsýÔ¢B@_x000C_,àp*H@Í¸ÄÖàè&lt;@-_x001D_ªhZk7@äÂG£CgC@("Òn{@@ØlK8_x0005_6@_î_x001E_ Ë?@Úù"ï_x0014_E@|µlB£GG@r¸¹¤_x0002__x0003_HH@r&lt;ð-'¿9@iÿ}Ë(J@1¡_x000B_Aq®D@ßÎ¥ï²;@ë_x001C__x0005_c¶ºF@3ð5_x001A_pD@±5°_x000B_HF@äÚøõgG@F._x000E_Â^¯@@s?Ýõõ;@¸qÌÀª³D@4¸¯rÐ_x0015_F@¢_x001C_ì¤¢:@_x0006_ò_x0005_s!&lt;@_x000C_éL2?@¬_x000B__x0002_OÈ8@]âCR_x0008_¨B@ä	0_x000E__x0019__x0013_J@Q_x001E_DuE@_x000C_±ÿN¨¨F@û1!Îx&gt;@º"¿~`:@Ju_x0012_|9@m¬_x0003_µ@@¦_x000F_µ"Ò@B@p_x0016_E_x0012_¤H@xÊ_x001B_?_x0001_&gt;@ú´z}Þ4@Åú¬s§_x000E_G@Ãû_x001F_lrê=@y j_x0007_Ó_x0002_I@_x0002__x0003__x0010_e3_x0001_3@fã~«¼ÃE@ \­¾_x0005_C@¬´»Ô¢D@_x001C_s±ÒB@+ÄÃ_x0017_ÌÝ:@®ÄSY|â6@''÷Ü4_x0010_C@©5r;ïE@ÿgñ_x000B_H@jcÊÒ?@_x0002_dXYßB@=-Fr)@%fý_x001A_F@_x001C_EbÆ`½B@Ä±O.½£I@pßàNr5@Õ@(74IA@^_x001D_®_x001A_ý;@PÍ=j³1@-_x0008_º²ã=@s»Ýr¬-B@&lt;ÿrzÓ­:@"]È!ÞD@_x0018_Ñ·i§8@ìç¢_x0010_³m@@¢_x001F_{Å_x001F_d9@xk.EòþB@°6_x0014_·ÁQ@@X­)¨ÉnB@êQ¼_x001B_õB@¥ ÞÎ_x0006__x0007_@F&lt;@¿7æ®B@¸Óóc&lt;@_x001C_×_x001F_3£B@_x0007__x0011__x0001_eïH@«æg@§ I@}\H·_x0018_ó9@ÈÞÒ]G7@HÚ_x0011_¢_x001D_C@_x000D_ÄkE_x0015_9H@Ä¾0A@¿!ªHM^A@.àTP_x0004_±F@ÌÌê7@_x0004__x0001_FrUÍB@Æz×¤Ë_x000C_4@êð_x0012__x0008_Ë_x001D_7@G:_x001D_ý_x000D_w;@ejór"p;@äzÁø(²B@¨S_x0008_q*7@Ry_x0005_Õ BG@ëFðþøÄG@¾»©1=_x0019_.@àóÚ3\á2@c_x0003_ì_x001A_êI@LÔ|/`:@Ø_x001A_&amp;½)B@æ4_x0014_¬º&gt;@$_x0012_Y_x0002__x0014_¨E@hæÚ¿Å}D@4R0Rg·B@_x0001__x0002_5:qå2@²_x0016_T¿qyB@_x0004_RðÄ_x001C_@@ìÝ¡Cí7@^67Ýt@@rl(Xª87@_x000E_Á_x0003_X1C0@g|]ÆÄÛD@r_x0012_dø_x0013_xH@_x000B_v38m¬=@_x000B_`§Ä-%=@_x000C__x0003_ë¦òB@¾	®Ò_x0006_ßB@±Ä_x0010_c)qF@a{²Åd\&gt;@^ýèÅü7@Ä¾µÊJ=@¹O&lt;ÑA@¯_x001C_¬³9@õ2ïK$7J@_x000D_¢SæCH@s²_x001B_ðÚ9@ü&amp;(êB@|º¤â?@ÏV«Oê6@â:Lç¨\@@,.ûºØ_x000D_I@_x0001_Y_x0005_­Òä9@ìÎYöE3@&amp;÷[_x0003_½G@¢¥Í_x001C_³$:@d_x001F__x000C_¸_x0001__x000B_¥D@úÃúS;@ÖÀþ°$x@@Àª¨µýµ-@Ï\_x0006_Î¯E@_x001B_©	B©_x0014_@_x0006_¤âï@Ï_x0010_@L³ò×w¦_x0017_@!fc%~_x0017_@¡Ny7ì_x0011_@E 3)É!@úp_x001F_y[_x0011_@zÏ é_x0015_Ó_x0014_@}à_x0007_Èí_x0012__x0008_@Â_x001F_±_x0015_!î_x0014_@ù³ì3±_x0002_@_x0013_wnZ.g!@é~Ø8Hþ_x001B_@.â«~Ó_x0015_@	ô¹Å*·	@YwêÝp_x0017__x0010_@ó.&gt;+µØ_x0005_@;ã\D_x001A_@0ZÐv%_x0017_@æ[dYÇé"@_x001F_«_x0017__x001F_Ó_x0003_@.b_x000B_*ë_x0016_@_x001B__x0004_ï_x001A_"@_x001D__x0007_Á_x0005_*E_x000E_@ÎëTà_x0002_@_x0015_.vB(s$@óq4XÔ_x0012__x0014_@_x0004__x0006_µ$Þp[_x0002_ @ión_x000C_Ô_x0017_@oóM½ZE_x0006_@£_x001E_öÝU·#@s@Zbe"@&lt;¶ Sm_x0001__x0003_@§½Ú¦3_x0013_Õ?N,Â_x0015_#@ñoÊ»ñ_x0015_@_x0018_Æ«Þ;_x0011_@«**µ`_x0015_@s_x0008_öÁ~Aÿ?_x000E__x0017_Ãý9_x001F_@¼Úæ_x0008_ù?íDÙ |)@c&amp;Æ©Ô_x0013_@a9&gt;°M_x001A_#@_x000D_;Î°3e$@V¡gÎ'_x0011_@_x0005__x0003_ë_x0012__x0006__x0011_@(z±´L¤_x0011_@¨äÅ?_x001D_%@_x0004_°rª-#@K¼Ûéû?LÄð_x0004__x000C_ì_x001A_@Ï}Nh_x000E_ @E¶ÞÔ_x001B_5_x0012_@òµÈ]_x000D_Öò?Ä&amp;Vp: @ N_x0019_³=_x000F_@-A±jÌW_x0008_@?EÄÑ_x0006__x0008_0_x0007_ð?K_x0018__x0001_=Ü_x0004_@_x0013__x001B_^ü_x0014_#@Úd}óu%@/±\)y_x001D__x000F_@6Û,×_x001C_@2IB_x0002_	_x001B_@3ÄyÃÜ:_x0015_@ÒiØ_x0015__x0015_n_x0003_@_x0018__x0019_L2_x000F_@h¹Ñ_x0017_b_x0010_@­]_x000D_C½W!@Ü¨_x000E__x0010_	@·íSó)_x0013__x001C_@/Ýz2Ö$_x001E_@®_3i#@zwt_x001A__x0018_ @_x0005_??¦b_x0004_@É.öT_x000D__x001D_@?nÅ._x0012_H_x0005_@_x0005_/bIÐ_x0019_@«@ÀÚeô?'P&amp;ûÓ_x0012_@mÎ,ä{4ç?åRÝ¥ó_x001F_@N½£¥R7&amp;@!wÐ{VÖ"@|ìk¡¹_x0012__x0013_@SK¥_x0010_ßì_x001B_@êïðëK_x000F_@Øf_x0016_ö=_x001B__x000D_@ýU_ô¤_x001B_@_x0004__x0006_s»äÌ&gt;$@×1Î_x0001_W_x0012_@½ÚxM @¥ìÄ{Ê#@úþ%ã_x0008__x0019_@_x001A_Yk¥%@lçþ)N_x0014_@â_x001E__x0013_ê_x001B_»&amp;@¹+Ù_x001E__x0017__x000D_@¾{©C{#_x0012_@_x0018_»ÇHÆÌ_x000B_@Ê_x001D_ø`Ê&amp;@£¦_x0017__x0007_A_x0016_@¥Í_x0003_ô_x0002_+_x001C_@÷pH_x000C__x001A__x0006_@ûÈòZ¦®_x001A_@@¾-ál_x0012_@_x001A_çüH_x0011_@_x001A_ÇD|sQ!@_x0018_Í~Mz_x0015_@©á°$@"LÔÊ[*@Äb°¿³(_x0016_@5RÎÂ&amp;È_x0016_@Öx°Ïy_x001D__x001F_@Û9LmY_x0003_@£¤_x001C__x0011_{$@ºÏÝ¥_x0002_#@_x0005_¾2	ÐÀ_x0019_@w_x0014_{Ck_x0002__x000F_@èÔi$ ©$@_x001B_Ü_x0010__x0001__x0004_Í._x0003_@ûÛ}^Y#@_x0017_8¢aõY_x001F_@]Çá±ÜP_x0014_@1®HÇî&gt;_x0008_@PëýC´_x001E_@_x0007_Aç_x0019_¬_x0004_@Z_x000F_È»i_x000C_@	ë&lt;ç©U'@Ñóý`T_x001A__x0002_@Ny{ äV_x0010_@©Þ¶ _x001F_@Ú7ËÑúN_x001E_@m8*Ç»&gt;_x000D_@_x001C_÷Öq!!@+Í_x0003_@¨_x0007_²_x001E_å_x0015_@x¤'·32_x001B_@³Ãl_x0012_@ùþ3_x0002_$@0R9$_x0014__x0015_@áê¡CêÉ_x000F_@_x001B_ÀT_x0011_@_x0012_K	ï5_x0013_@çã_x0005__x000C_2_x0014_@îKvG_x0013_þ?é@ù+_x000E_@Ç,_x0005_oÕ_x001E_@Íþ_x001A_Î³_x001F_@èéÏÌ,"@×q×?Ù_x0011_@ÙIiPÐ[)@_x0006_	_x0001_!VH_x001E_Ì_x0018_@yL_x0012_ì?e/¾­_x0017_T_x0017_@aß_x0017_ÿ°Hî?¤_x0003__x001D_@ç@_x0007_å&amp;@dàµ¸a_x000B_@.,ô×R3_x0010_@F7_x0013__x000C_º#@Ím¢T:_x0005_@_x0010_w_x000D_åÒÄ @áÛ' W_x0002__x0016_@¶Ê¸;_x001E__x0011_@_x0019_¹È_x0015_Ù_x001E_@ø©Û_x0016_Ù_x0017_!@8¿_x0006_	¸_x0008_ü?3_¢*,w_x001D_@Gîe_x0015__x0001_%_x0004_@KyÆp÷Ï"@ã5fÙ#h%@_x0016__x001F_z:O_x001C_@aÛ3b¯ð?íô¸¿¹Óý?_x0001_4F?_x0016_@m¨V=D§_x001B_@ùµ_x0012_º @ÍJmð_x0006_?_x0017_@üÙ^Ù_x0016__x0018_@æW_x000E_@¤Ï&lt;V¢¸_x0014_@É_x000E_8õÓæ_x000D_@³ì0H_x0004__x0005_{û?Ñãº @P=_x0017__x0008_³_x0014_@2_x001C_ò}Vù?¨óB)J_x0004_@æ_x0010_®_x000B__x0015_@Á_x0002_D[_x0014_$@¬#¢2$@¨¸kç_x0002_ý!@_x0015_3zh2¦_x0011_@J²/f3L_x001D_@b_x0015_Ú´_x0014_%@î)F_x0004__x0015_þ_x001E_@S¢Y_x0011__x0015_v_x0014_@ëéâ03_x0011_@Üþ*p3_x0016_@XûÈ×µ_x0014_@nWt\_x0004__x000E_@Ê9wq_x001A__x0018_@&gt;¬µS{N_x0012_@TÕwñq_x001E_@_x001C__x0016_1 Ý_x0015_@0êRw²&amp;@=8ªä/Çø?v"_x0013_-)5_x0015_@#¬£?_x0013_@Îc _x001F_u_x0012_@Í=©µ_x0003_!@I#¹ë_x0012_@Îç»_x0005_wù?a_x0001_iµÜ3 @w´_x001F_Ä¼_x000D_@_x0003__x0006_.Þ®a5_x001C_@t&amp;ÏÜ* @3'Þ\¯_x0016_@¾_x001C__x001F__x001B__x0013_@_x0002_¿óH_x001C__x001E__x001E_@)ÊÒ_x001C__x0016_@²_x001E_Y_x0004_B_x001E_ñ?Ô½åçù_x0017_"@Â­!m³!@¨"«jID#@5Ú«Æ_x001D_¢ @ëå_x0011_Øl_x0008_@3ù'«á2_x0012_@-_x001D_qK:® @%¨Duï_x0016_@_x0016__x0008_jq_x0018__x0004_@rÏÈ»êF_x001B_@_x0008_-yÇÁ_x0003_@ÛiÝBú%@f¿u¬Ï%_x0010_@¢Ûk_x0011_Ø!@òBè_x0003__x0003_@Ô#éZ«à_x0001_@ÓðöF!@V@_x0004_@Ì	`Gxp(@_x0010_quÎ_x0005_@_x0007_iV_x0013__x000C_"@vÍ®æ3m"@&amp;éÉ_j_x0018_@_x0012_ÁñÄ[_x0012_@[#_x0001__x0003_HÍ_x0016_@!oe_x000C_wk_x001B_@]à-À_x000D_Ù_x0010_@¨Ó_x000C_º¨_x0012_@{Wxÿ¼©_x0004_@Ja$ê_x0018_@É_x000D_ó_x001C_¸± @ï_x0015_V ö_x0011_@píVÿç_x0007_@CÊú%è??Jeê_x0013_@Þ3¹Þò?,³Êê_E_x0006_@Á_x0007__x001C_é_x000B_@N~ï¹_x0019_r#@@&amp;æýV_x0013_@ËÞI_x0011_Â¼_x001B_@Í¥ ,é @=½¿7eq_x0013_@_x0004_-_x000D_hM_x000E__x0006_@s!~×tÙ?|â_x001F__x0013__x0013_L_x0016_@.¾CÔÖ.&amp;@l.¶b= _x001A_@ð _x0005_#Ìq_x0001_@²_x0006_VÓ__x0006__x0013_@èêÎ³_x001C_@bS~_x000D_%!@_x001D_­LN(@_x0005_àÓë_x001B_@7ààæ_x0002_5!@¸{´8²¿_x0014_@_x0002__x0003_ç²Ìl!(@)g Ö_x0014_@_x0013_ËrÔe"@ßÚ_x0011_ ø_x0016_@¨ÖX ã#@:=ñ_x001C__x0017_@´êM_x0010__x0016_ú?@tÔÿ_x0006_ý?®¢_x000E_@&lt;ÇÇÝ¥_x000D_@ñÔ6Ê_p_x0003_@ØÈà±_x000C_@±µ0´7Mø?"EÖ:p¨_x001F_@_x000D__x0001_9E_x0019_q_x0015_@ª_x0005_+¥b_x0015_@_x0017_ðz_x000B__x001B_õ?ìé$I_x000F_@)ÅR_x000D_¹_x0001_@×±3Èb_x001E_@  výwÂ_x0010_@ÖY)eÜê?á?_x0016_ã_x0011_@¥Ã÷ÓV`_x0005_@nhèq_x0007_@3&gt;FIÛ"@ºM¬NçÝ @0cíqY_x0014_@Aò«óËº_x001C_@³Í×M8ñ%@6ÔFä°H$@ZN_x0002__x0006__x001A_¬_x001D_@ðx_x0003__x0010_ß÷_x0001_@NTÇ¥_x001C_@§ÝÖ(@h)"_x0017_@ýR2½k1"@ïÉ-I&lt;P_x000B_@¿æ'è_x0003__x0018_@ëàúÎ_x000C_ó_x001E_@£_x000C_hX_x001A__x000D_@IüRpûÕô? _O_x000D_»j_x000E_@ÆÉ½Æ-_x000E_ @Ê$­_x000F_7û?ù¨PiØN_x0001_@¢óÿv¦"@BÙh¼Á_x001F_@¼ü´L|»_x000E_@:_x001B_ò_x000E_ _x0011_@`_x0001_3GÂÿ_x0016_@ëÈ­_x0016_¶_x0005_@W_x001E_Z"@;ü=÷;(_x0014_@ã¾7þ*%@)W8Çq @\¶J$_x0013_)@q_x0001_ò_x0014_%@[O(ÈbO#@V[J_x0004_Ó_x0017_@[_x0002_'uâ_x0010_@¬NùHmFñ?_x001D_ÉÉ_x0016__x000E__x0014_@_x0008__x0014_Y1_x001A_h_x0002__x0015_@ç_x0014_,_x0001_æ¿_x0003_@_x001D_W_x0010__x0011__x0007__x0011_!@ÍqU¡nâ!@¼ã7Ì'@_x000D_¯µÆ%ö?±JzíÃ(_x001B_@"Æì÷_x0005__x0011_@^·~¯É_x0019_@__x0018_;íÌa_x0002_@RC_x000E_Íâ"@WqQ_x000C_PÑ @¿&lt;_x001B_³E	@Õ_x0019_R-	ô"@ÍÁ®eñ_x001D_@[=_x0002_Ù¡_x0013_@ ¯5_x0018_¾²_x0007_@G1Ï_x0015_w&amp;@]÷_x000F_è_x001F_Ù!@_x001F_j¡B%_x0001_@OÒÍnM_x000B_@ÒE¦z_x0001_W_x001D_@_x000D__x0019__x0006_ù¿_x0012_@_x0014_°ì-´ó_x0004_@_x0006_v¬¿Ñ_x0003__x001C_@4PK,1J_x0019_@o_x0014__x0011_p_x001F__x0016_@3/ÿãô;_x000C_@C&amp;"C] @®_x0011_èõ_x0014_#@ÀQÚø%#@üV:_x0015__x0019_û_x0013_@F¦77(_x001D_@òb¼·_x000D_@áýã_x0014_s @*áÖß$@ï5{&amp;Gr_x000F_@XÄ_x0008_èÿ_x001C_@¶@kÍ:ò?äé_x001A__x0012_É @ï_x000D__x001E_J_x0006__x0017_@@âÃZ_x001D_@n_x0014_iiO_x001F_@_x001C_x¶§Û_x0019_@¡ËÔÔ-_x000B_@°3,_x000C_	@öª_x0002_ÅÜ=_x001C_@òÿ?_x0010_@Mâ_x0015_Ïé¹_x0006_@_x001A_~#_x0006__x0018_@_x0008_I_x000F__x0013_ó_x0003__x001F_@wrP1_x0017_ó?þ ú_x000C__x0007_@«õöAyîó?_x0002_`$OÆö?¤Û-a_x0014__x0016_"@umÅ¸BI_x001E_@)Xìq_x0001__x001E_@,Az_x0006__x001F_@_x0017_÷_x0005_Ä_x0001_'@àê_x000D_¬Ì?_x000E_5D_x001D_%ã?rq_x0011_G¿_x0004_@_x0001__x0002_"_x0005_Ý¢&lt;_x0014_@_x0015_Üqv&lt;_x001B_@s4¤_x0017_Üù?Ü_x000B_áôs!@â!~MT}þ?Òwà¿_x0005_@&gt;S°h`~ú?Ûp_x0010_nçª_x001B_@_x0018_£_x001A_håÒ_x001A_@_x001E_·Ãeå @ËT_x0005_@ýË~Åý?2s5Û @5_x0002_¬_x0014_Û"_x000C_@'_x0006_ðö}~_x000E_@_x000E__x0006_°¡£´_x0011_@_x0015_± CO_x0004_@µðÿ¨i_x001D_@^DËèT @_x0019_íàc_x0016_@Ú¾½Óã%_x0007_@¶gÑ_x0016_²ì_x0006_@Õµ«õÀ_x0013_@h\(Xbá	@õ_x0005_â&gt;Ù_x0016_@=ºG&gt;_x0005_ò_x0018_@Ø¡«æÿ?ÈÆ_x0017_{*$@'W³2T}_x0012_@ÝAÚÜ­ !@_x000F_ 1_x0016_E_x0010_@_x0016_?e0_x0005__x0006_=	_x0013_@BÂ#xØ_!@î?_x0019_Zª_x0018_@²¢_x0002_ài\_x0018_@±v_x0016_Xà_x0013_@Âb"]_x001F_@H¾9é,_x0015_@à¯_x0015_YÀÙ_x0019_@	77 &amp;Æ_x0013_@_x001D_g|ü_x0002_@]»àÝÃn_x0015_@½ÉKþ_x000F_@Z¨æ42_x0018_@k_x0003_äâ§_x000B_@Ò_x0015_ÅÛ_x000B__x0011_	@ùÇ"_x000B_»ð_x0015_@Ûª_x0016_)À$@zJß_x0010_¦a @Q}Á]$@ôÁ¹´Ly_x001C_@_x000E_[R·_x0012_@¥Âq¹î_x0001_@ét÷ÔN9_x0013_@_x0015_R?)Nº_x0015_@*ðáæ´_x0016_@Ã'ÄÜ_x0017_@&gt;&gt;c.«7ý?_x0014_ëð'@ÈT¬PûY_x000D_@¹Óøþ	_x001D_@²²_x0004_ct£_x0019_@,týæÓ_x001D_@_x0003__x0004_ï ~×¥? @&amp;ãFû÷É_x0017_@6fQ_x0001_@&gt;(_x0014_H_x001C_@È% _x0008_k_x001D_@êKV_x0008_Z_x001E_@ÌÚÞ_x0012_m·þ?ÛØ¹²'@¨4Þx _x001E_@	Ph¤_x0011_á_x000F_@]:³ÿL_x0013_@Ïa"ëÎû_x0008_@Ðï¸|åÃ_x000E_@QÜ5½Ù_x000E_@¸Â&amp;Gk_x0006_@gÄ"h¯y_x001E_@J9+ñ_x000D_@ìYübÐ_x001C_@ºEÿ¶¦X_x001B_@ÌpÁJ5$@RP*¹i_x0017_@¬d­X_x001A_@_x0008_Ðo_x0017_@¦^týö¾(@"ÊqpÜÖ_x001F_@efÍ±Ä)@ù?ºM_x000D_ô#@|_x001C__x0010_¼«"@÷¾_x0016_ÑÅ_x0003_@PñÑöG_x0016__x000B_@í±_x0004_Dû_x0014_@_x0002_CÎÉ_x0001__x0003_	6_x0002_@yù_x000E_æ_x001D_"@§{3ä¼_x0010_@ÍR±}ý?¹¶à¥_x000F_#_x001C_@q\Ò Ú%@()®¸_x001B_© @_x001B__x0002_¶ä_x001C_@¬¼hz"@V3n_x000B_À_x0010_@¼p_x0007_LL_x0015__x0012_@ñÔ^þÄ_x001B_@I4Ç¨®&amp;_x0010_@_x0017_Ü&gt;¶×_x001A_@Æ?ªZ¶Ð%@¼©Éb:ë!@_x001E_'|_¢k'@Gý_x000B_å_x0011_ç_x0014_@_(|ls?_x001B_@Öm_x001C_þ_x0003_@BüHè_x0017_@ÑÃG.&amp;@ìâM_x0006_WC#@®Gü@!@_x0018_á­÷U_x001B_@ËL&amp;-Î_x0015_@ÐþQ_x0010__x0010_@Éï²E°_x000B_@_x0002_Ê$_x001E_&amp;@¬_x0015_-n_x001A_@6à[»­_x0005__x000C_@¼4Ò{_x0015_@_x0001__x0004_Vöû®g_x0014_@és_x0010_;ê_x0008__x001D_@_x001F__x0002_	0Xx_x0013_@^Z_x0006_V¤Ð_x001B_@_x0017__x001E_-²r_x0019__x001D_@î_x0018_-@_x000E__x0011_@©ß°)G«_x0010_@­¥_x001F_f_x000D_@Ï Þ§lè_x0012_@_x0003_¥$íC%@_x0004_§°ÛÀÿ?_x001A_,)_x0007_$@FH_x000B_¨_x0013_@Ýªónë?6ú¨UÙ_x0017_@I85×¡'@ø+¼¨Ì;"@¾_x0016_a´~_x0007_@²ÍDb)_x0018_@ÝXýKN"@å_x000D_ü%_x000F_	_x0012_@­©vÞÌ_x001F__x0015_@ezÑ_x000E_&amp;T_x0007_@ßé§_x001F_M @ÕÏP_x0017__x0017_@m ¤iÃ­_x001E_@-Û55N_x0016_@am!«ñ&lt;_x001A_@×I_x000C_;tû?f6_x0007_M9_x000E_@ÕÞÒÇø?ùºçx_x0002__x0005__x0003_þ"@SÉ&gt;SI_x0016_@9ÔmÈ´·_x000B_@\Ë_x0008_©_x001E_'@àË._x0018__x0017_3ê?^©KXbÅú?W_x0002_+H_x0011_@¼ÈHÙ&gt;b_x000F_@ð5rÈ\B_x000C_@NôåûóÀ_x001D_@_x001F_'~Ê_x001D_@¥¸GãD_x0012_@_x0015_a»h_x0013_@ÑïÝÊ^W&amp;@À½ýË¬_x000F_@_x0008_v*Z ß_x0019_@=!/t®ì)@'ÃøÔú_x001D_@:Ü(hE"@ÄvÃvÄ_x0004__x0001_@eÇ±¯*_x0013_@N(ý_x000B_" @8íéÏËh_x0011_@äÞkc#@¸Ç¾Ûl_x0010_@%ê9.Íï?_x001A_¸I÷{U_x0010_@®5s|³_x001D_@ EÀðné_x0010_@v÷Ñ @N6%L!@;6ËSÛ#@_x0003__x0006_ßu+_x0002_y_x0019_@¨ù0Ð#@RB_x001C_(@Ï»"Ê	@UXÑI³c_x001C_@_àI_x000D_þ=%@?4_îU @.±i_x0014_LÕ_x0008_@®À©"@¼&amp;÷_x0002_î_x000C_@f{ü_x0014_)Ù_x001D_@_x0006_'îÌ_x000E_/_x001A_@Ì=PÌN#_x0005_@aØsùæ? ÉéKÌÀ%@HÔ3¥ÙA_x0012_@[ã_x001C__x0005_f_x0011_@òFYB_x0014_@[¶³Ú×Ä_x0011_@q9_x000D__x001C__x0010_@eL!I;!@¿äÄ³_x0008_¦_x0018_@F*²Ö_x0004__x000F_@âÃ§gb_x0001__x000D_@3G:ü1ø?_x0013_	pìÅS_x0008_@zéõU%ö_x0002_@¾²Û{_x001A_@_x0014_s_x0005_C	£_x0014_@7¸_ûøy_x0017_@&gt;Tm=ý_x0001_(@J4_x0003__x0005_Rë_x000C_@ÿN_x0010_ËwR_x0017_@¼'!Kfí?&amp;îÎç_x0019_@jªí¸1_x001F_@ÏÏ«_x0007___x0014_@E³Û­_x0017__x0008_@Kþ&gt;=nt_x0019_@XV_x000F_P´_x0019_@d_x0002_rì_x0019_@¯¨M_x0016__x0014_B_x001D_@$Ív¼Á_x001A_@OÁlÄ_x0005_@XËèÙ¡·"@É._x0003_Ðà_x001D_@'Å&amp;0±_x0013_@MhÝ¨ú_x0010_@_x001E_p/_x001A_·e	@wÚxy_£_x001C_@DñÞ/_x0006_J	@_x0013__x0016_Û±X_x0002_@¨ùÞy_x0017__x001A_@[×ø[-_x0014_@6®_x0001_C_x0011_@B]ôß_x0012__x001F_@W²Z ä?_x0004_J&gt;îÑö?_x000E_#g29_x001E_@¥´4)!@_x001E_áÅ_x0014__x001E_@tYßúå_x001A_@ãÖ¿^_x0006__x0004_@_x0001__x0008__x000F__x0003_ÌÉÓ_x000F_@DK_x001C_¹R&gt;_x0004_@_x001A_¾_x001F_Ø@_x0018_@¼Å¯FB_x000D_@z{Ö{ä%_x001F_@2íËï_x0013_U_x0018_@îd_x0015_Ñ_x0015_@ÅÙ]ª  @lÿÑ/=ñ_x001A_@_yx1¤_x0007_@G;8hZò!@yî¹¶_x0018__x001B_@lJ_x0003_OÙ_x0011_'@ØåØêØÑ_x0008_@³«dÒ_x000D_@4qp|ýÏ_x001F_@_x0004__x000E_	iò_x001D_@_x000B_í_x001F__x0005_=_x0010_@_x001E_,&amp;-c#@Ç¤»î_x0012_@¸L²ûÏ¿_x000F_@Â×!dt_x0018_@Û_x001F_3V«_x000C__x001E_@ÎB·à_x0016_@°_x0011_±´É-_x0006_@ä_ _x0016_@_x0003_D&gt;Ë,y_x0011_@r^É?À!@£AÔa&amp;@}ÿ_x001B_ ©_x0002_@ª_x0008_0ái§_x0015_@b=,¯_x0002_	Hà_x0006_@by®C._x001D__x0018_@z¿Á_x001D_2}!@^pµ_x0002_¥Ü_x001F_@½xùÏ;	_x0010_@öï»_x0006__x0002_@&gt;fp¢_x0004_á?AGhs}_x0010_@êÞ$ïð[_x0016_@^AWUÄÝ?ÿ_x0004_C;²_x0013_@ø¼,/æ_x001F_@._x001F_=_x0018_#@_x001C_&lt;QÍÙ¨!@Nzv"xx @	#)&amp;_x001B_¾_x001E_@¿©ò_x0010_ñ_x0006_%@°Ø{Ë_x001F__x0013_@tù@_x0001__x001A_@­ÌjYø§_x0015_@,_x0016_ù«ïú$@sºÍ_x0007_D/_x0017_@Z7 _x0008_2_x0013_@'\l.\Éõ?Øf-Z_x0001_@_x001E__x001D_~©ûc_x0011_@7Áu_x0006_9´ü?2áð{_x0003_@Å|_x001D_+Rô?¦Cý£_x001A_@_x0005_Sõt_x001B_t_x0006_@l$";Ü¤_x0008_@_x0004__x000B_ïn_x0003_0Ê_x0012_@H_x0010_³Qþ_x0012_@_x000C_¼_x0013_w'g_x0015_@_x0008__x001B__x0002_,_x0007__x0008_@g_x001F_%qG @_x0001_E_x0005_Ç_x0014__x0011_@g_x0005__x0006_ÝÏ_x0012_@d¼?Hb_x0013_@ü_x001C_xü¹@_x001F_@_x0011_ÏÃ_x0010_#@@ðAbH_x001E_@d;Þ½ge_x0016_@]ñõ_x0007_¤s_x0016_@Àuÿh_x001B_@n_x0016_üW!@úh³bQD_x0017_@ÒmÎ*(ó?ßç:Â"@WÁ_x0013_§êXü?_x0007_´Å_x0016_+@íòið_x0010_@æ6þ=ý7_x001D_@GÕ/äý__x000C_@yÛÄr_x001C_@ÚÝÊI_x0016__x0003_@ÅU®Í¦	@~ñSs¯ö_x0019_@&lt;t62õ?m½_x000E_ø&amp;@L_x0015_a²YÃ_x001E_@²~Ë·_x001B_@z?Ä¢_x0002__x0005_O_x0018_@}8wÐó_x0005_@êÍ½Æ?_x001E_@ÐUKµ¬À_x0005_@À²ìsï_x0003_@_x0002_%}â§±%@é¿_x0014_{£Ú_x0007_@êËß:¹_x001A_@OéÓz_x000D_|_x0010_@+ròiy_x0018_@·ª_x0013_;»_x0017_@©T`Ã_x000B__x0017_@E.8Ë_x0006__x0011_@Ä«ÞÈêl_x001C_@5_x0019_ÒïXÌ_x0017_@?:_x0019_Q®C_x0015_@.¢NV!_x001B_@GÆùi_x001D_@ÙIÂCx_x001B_@ÔV#|Å_x001B_@@B!æ_x0016_Ë$@_x001D__x0004_÷å7_x0017_@ª_x0018_leI_x001A_@SúZÉ?³!@Û_x0001_`{_x001D_¨_x0016_@_x000C_ß_x001B_leH_x0014_@*_x0008_®Kt	@	Bñ_x0015__x001C_Ñ_x0013_@ÃÕ ¯%"@©âz¤]L_x0006_@ÅèÔëQïú?@Dõ?!_x0008_@_x0001__x0003_Ñæº_x0004_"@4·ØÁbÀ"@q`·iuÚ_x001B_@Bh·ì+d_x0012_@Èñü¯_x0019_@EQê+_x0019_@©K\_x0019_@æ_x0002_ëª_x0006_@º¼DX4V%@]|Þ_x0012_@_x0011_~Rÿ?àêyJ^ö?i½_x0011_W~:_x0018_@hé×_x0010_om_x001F_@;ÔæsÜë_x000B_@_x0002_@U_x0011_ÿ?d±	i­ö_x001C_@ xò_x0008_¿_x000C_@â\7jè/_x001D_@f§_x0003_{ÅM_x0015_@3f_x0005_Õó_x0019_@×üº_x001F_lú!@Ì;°I{ñ_x0012_@£X_x000C_Ø$@)ÿre{_x0016_@©Ù£=_x0011__x0016_@êò¯&lt;Óª!@_x001F_bâ)Y_x000E_@þ¦ãmùå_x0008_@´_x0014_é_x0018_Mî_x000E_@Ü¼~ï©#@"Àrß_x0001__x0007_._x001F__x0014_@_x0010_#Kv¯_x0017_@÷öÏ»áMþ?kÌ3ôGI_x001C_@0J1_x0014_G_x000C__x0007_@xNûý*%@ _x0001_eÃ_x0018_@PVN@_x0019__x000C_@òÎ8Ò}_x0012__x001A_@s2&lt;÷_x001E_g @_x0005__x0018_/'_x0015_@ÍÙ{Ð_x0002_Ò÷?~_x0001_B_x000E_®O_x0019_@3_x0004__x001F_ç&lt;'@°$_x0005_Æt	!@,;Ï}_x0013_@O3²_x0010_Ññ?Ï`&amp;,ü_x0017_@½ø¸ü_x0012_L_x0010_@0_x0006_9ümÄ_x0015_@¯_x0007_Q© _x000B_@b_x0018_çÄ_x0004_Ë_x001A_@DÃ&amp;_x0013_&amp;@|ä2{OI_x0018_@«aZÀõî_x0017_@è_x000D_Ph_x0019_@â~ãÁ÷;_x0005_@LÊ_x0012_«oW_x0015_@bÁé[ÑÑ_x0018_@Öó2£`r @_x0019_òäjç_x0003_ @,É# ©_x001E__x0006_@_x0001__x0003_´_x0012__x000B_6V_x0014_@æ0ôÕáe%@_x001B_8{_x001F_@|R`¾!_x0019_@_x0004_¸)8_x0010_@_x0016_¼¶_x0019__x0019_@jÄ_x0012_§Î¯_x0015_@5ð_x001A_Gã(_x000B_@ô±_x000D_k3}_x000B_@`õIð_x0011_@¡_x001C_Û$_x000C_@,&amp;&lt;'B_x0002__x001B_@Ü_x000F_u_x0002_°q	@ÍX_x0014_©_x001F_@üNë¡q_x0010_@&lt;']Rß_x001B_@_x000D_zèíÿý_x001A_@â_x000F_î'w!@(A³ËâÞ_x0001_@ñKâFÔ÷?ÆVoÎ_x0002_@:Þ_x0003__x000F__x000E_@&lt;xCÙÕ"@BYZÜ67#@&amp;_x000D_Øzê$@câÇ6_x0001_Ñ_x0011_@_x001C_O¾õ_x0013_@Ù¿ÐÂ²Ã_x0017_@÷tOìË_x0011_@s&gt;¼8ÿ_x0019_@äñQ×vé#@ÓH´_x0003__x0003__x0004_k!@_x001C_«Ñ:ÉÄ_x0006_@hG_x001C_A`_x0018_@vÅÐ_x000F__x0018_@²­Õ4_x001A_@mCÉqÚ¸_x0013_@uÚ/ï_x0004_@_x0016_÷_x0013__x0005_v&amp;_x0004_@Ð¦_x000E_i~_x001E_@_x000E_¯_x001F_"_x0013_@i_x0006_³Ù_x000F__x0005_@*´ û_x001B_$@ÜÃþN^_x0019_@8_x000E_#ª8"@%F_x0007_Ø_x001E_Ú_x001C_@(«`§½á_x0014_@#èmüã/_x0003_@&lt;R_x0002_{-+@OË}_x0015_õ_x001B_@påMWº_x001A__x0007_@&gt;±«¤y_x0014_@§ª!ÌD_x0019_@ô_x001E_ýáüK$@G_Ûli_x001A_@ªÎ_x0007_Nï	@#	_x0016_´§#@@¼ú*4_x0001_@F¥_x0002_Ñ_x0019_@ýtÖ_x0015_â)_x0012_@ß_x000B_ª!_x0012_@¾)¹ý!Æ_x0012_@îÑ}Ò­_x0012_@_x0008__x0012_¼/"È¹_x0016_@ªA_x001F_h_x0003__x0007_@T}4ùs¶_x0011_@¨Î"ÑC_x0012_@ªÂUGñW_x000E_@®CUöÜ_x0018_@_x000B_0Ü¼!@Gÿ3_x0007__x001E_ @_x0019_íú_x0004_c_x0017_@T_x001E_¼C§â_x001A_@´_x000C_2ÕÇ_x0010_@ì¢ÈNj) @AËj¼Å«_x0018_@´~d­ì'_x0018_@%|Ä&lt;Xð @ª_x0002_sÃ"	@_x001D_Ë_x0004__x0013__x0004__x0014_@íFÏÇ!å_x0018_@nÅsÂj]_x0012_@êJ_x000D_;Q_x000B__x0019_@û_x000E_¨Y÷?_x0005_æ©¡{Å_x0014_@§ w_x0008_@_x000F__x0015_6ðM_x000C_@&amp;xl4®_x0001_@°_x001F__x001D_bD_x0007_@KrÂU_x001C_@Ò_x0010_Áb"_x000D_@ëv_x0006_4Ù_x000C_@c|_x000D__x001A_@ãRØ _x0013__x000C_@8wñ8_x0001_	fH_x0003_@^_x001C__Kï_x0010__x001F_@C&gt;QrÅ$@_x000E__x001C__x0004_ä5Ú @kN³_x0015_g_x0013__x0002_@GE_x001B_1	_x0016_@éùj($_x0001_@F|Ä._x0012_a_x001A_@©åc_x001A__x0014_@"çbç_x001C_@Þ_x0012_ô©Y-!@_x001F_øÓ¬_x000F_!@uü÷*($@©-_x0010_ùú_x0005_@Ú	Üa&amp;k_x0017_@mÅ)ì¸ü?d_x0002_óø:î_x001C_@_x000E_¬Pýjl_x001A_@ÄRö_x001A_o"@É¿rÍUX_x0019_@èP_x0016_ð_x001B_Í!@°kâ3_x0006_&amp;@ÒYìõBà_x001B_@2îÓù_x0004_@J_x0003_&amp;±ú_x0015_@ò+_x0011_÷ÿ_x0018_@eÊsã_x000F_._x0019_@ì­Óáâ_x001E_@êä»ºÐ_x0007_@(x_x001C_?  _x0016_@_x001A_ÞmýÃ_x001C_@~GM[Â_x0008_@_x0002__x0003_	/ª_x0014_È­_x0006_@ÐGi3Á_x0016_@±½_x001B_p_x0011_@"_x001B_¬ò_x0019_@_x0018_àô_x0013_6_x0019_@Õ'y_x0003_3_x001E_@ÀÇ¼Ñ³_x0010_@SØ3À_x0018_@Üê#O¿ @¸¨ã5_x0016_@0_x0014_K_x0012__x000E_V"@.°_x0016_ÍUç_x0013_@ù|»Á´_x0018_@éØ0Hiþ_x0011_@Íq_x001D_¦÷ @¬$&gt;+=_x0010__x0012_@De¢©C_x000F_@Ïï&gt;Úø_x000F_@ûhAØ¥É_x0004_@!_x0001_òÒüT_x0013_@z_x001D_¬rÚü @â@ZÄé_x0015_@8KyKÁ_x0008_@ã#«4 @_x000C_\fo_x0004__x0015_@uÂ?3ûN_x001A_@N¢*½!@ÇÊh±0_x0018__x001C_@_x0002__x0002__x0002__x0002__x0002_I@_x0002__x0002__x0002__x0002__x0002_@]@_x0002__x0002__x0002__x0002__x0002_ a@_x0002__x0002__x0002__x0002__x0001__x0002__x0001_@\@_x0001__x0001__x0001__x0001__x0001__x0001_S@_x0001__x0001__x0001__x0001__x0001_ài@_x0001__x0001__x0001__x0001__x0001_À\@_x0001__x0001__x0001__x0001__x0001_À^@_x0001__x0001__x0001__x0001__x0001__x0001_`@_x0001__x0001__x0001__x0001__x0001_@\@_x0001__x0001__x0001__x0001__x0001_@U@_x0001__x0001__x0001__x0001__x0001_Ðp@_x0001__x0001__x0001__x0001__x0001__x0001_]@_x0001__x0001__x0001__x0001__x0001_àf@_x0001__x0001__x0001__x0001__x0001__x0001__@_x0001__x0001__x0001__x0001__x0001__x0001_R@_x0001__x0001__x0001__x0001__x0001_]@_x0001__x0001__x0001__x0001__x0001_T@_x0001__x0001__x0001__x0001__x0001_W@_x0001__x0001__x0001__x0001__x0001_W@_x0001__x0001__x0001__x0001__x0001_ a@_x0001__x0001__x0001__x0001__x0001_À\@_x0001__x0001__x0001__x0001__x0001_O@_x0001__x0001__x0001__x0001__x0001_À_@_x0001__x0001__x0001__x0001__x0001__x0001_N@_x0001__x0001__x0001__x0001__x0001_Z@_x0001__x0001__x0001__x0001__x0001_ÀQ@_x0001__x0001__x0001__x0001__x0001_@Z@_x0001__x0001__x0001__x0001__x0001_@@_x0001__x0001__x0001__x0001__x0001_À^@_x0001__x0001__x0001__x0001__x0001_ f@_x0001__x0001__x0001__x0001__x0001__x0001_\@_x0001__x0001__x0001__x0001__x0001_ `@_x0001__x0001__x0001__x0001__x0001_ÀQ@_x0001__x0001__x0001__x0001__x0001__x0001_I@_x0001__x0002__x0001__x0001__x0001__x0001__x0001_Y@_x0001__x0001__x0001__x0001__x0001_@_@_x0001__x0001__x0001__x0001__x0001_@[@_x0001__x0001__x0001__x0001__x0001_Àe@_x0001__x0001__x0001__x0001__x0001__x0001_J@_x0001__x0001__x0001__x0001__x0001_e@_x0001__x0001__x0001__x0001__x0001_Àd@_x0001__x0001__x0001__x0001__x0001_`a@_x0001__x0001__x0001__x0001__x0001_G@_x0001__x0001__x0001__x0001__x0001_L@_x0001__x0001__x0001__x0001__x0001_[@_x0001__x0001__x0001__x0001__x0001_àg@_x0001__x0001__x0001__x0001__x0001_ÀZ@_x0001__x0001__x0001__x0001__x0001_ a@_x0001__x0001__x0001__x0001__x0001_@a@_x0001__x0001__x0001__x0001__x0001_a@_x0001__x0001__x0001__x0001__x0001__x0001_P@_x0001__x0001__x0001__x0001__x0001_ÀX@_x0001__x0001__x0001__x0001__x0001_X@_x0001__x0001__x0001__x0001__x0001_ a@_x0001__x0001__x0001__x0001__x0001_`b@_x0001__x0001__x0001__x0001__x0001_^@_x0001__x0001__x0001__x0001__x0001__x0001_\@_x0001__x0001__x0001__x0001__x0001_àj@_x0001__x0001__x0001__x0001__x0001__x0001_?@_x0001__x0001__x0001__x0001__x0001_@a@_x0001__x0001__x0001__x0001__x0001_À]@_x0001__x0001__x0001__x0001__x0001__x0001_i@_x0001__x0001__x0001__x0001__x0001_@`@_x0001__x0001__x0001__x0001__x0001_W@_x0001__x0001__x0001__x0001__x0001_U@_x0001__x0001__x0001__x0001__x0001__x0002__x0001__x0001_d@_x0001__x0001__x0001__x0001__x0001__x0001_h@_x0001__x0001__x0001__x0001__x0001_S@_x0001__x0001__x0001__x0001__x0001_ a@_x0001__x0001__x0001__x0001__x0001_Pq@_x0001__x0001__x0001__x0001__x0001_ l@_x0001__x0001__x0001__x0001__x0001_@e@_x0001__x0001__x0001__x0001__x0001__x0001_g@_x0001__x0001__x0001__x0001__x0001_H@_x0001__x0001__x0001__x0001__x0001_ÀQ@_x0001__x0001__x0001__x0001__x0001__x0001_Y@_x0001__x0001__x0001__x0001__x0001_ÀU@_x0001__x0001__x0001__x0001__x0001_À\@_x0001__x0001__x0001__x0001__x0001_\@_x0001__x0001__x0001__x0001__x0001_G@_x0001__x0001__x0001__x0001__x0001_ÀZ@_x0001__x0001__x0001__x0001__x0001_]@_x0001__x0001__x0001__x0001__x0001_@[@_x0001__x0001__x0001__x0001__x0001_@b@_x0001__x0001__x0001__x0001__x0001_ÀZ@_x0001__x0001__x0001__x0001__x0001_V@_x0001__x0001__x0001__x0001__x0001_@R@_x0001__x0001__x0001__x0001__x0001_I@_x0001__x0001__x0001__x0001__x0001_ÀR@_x0001__x0001__x0001__x0001__x0001_À\@_x0001__x0001__x0001__x0001__x0001__x0001_l@_x0001__x0001__x0001__x0001__x0001__x0001_L@_x0001__x0001__x0001__x0001__x0001_Àd@_x0001__x0001__x0001__x0001__x0001__x0001_R@_x0001__x0001__x0001__x0001__x0001_ÀX@_x0001__x0001__x0001__x0001__x0001_Y@_x0001__x0001__x0001__x0001__x0001_]@_x0001__x0002__x0001__x0001__x0001__x0001__x0001_àc@_x0001__x0001__x0001__x0001__x0001_Z@_x0001__x0001__x0001__x0001__x0001_X@_x0001__x0001__x0001__x0001__x0001__x0001_M@_x0001__x0001__x0001__x0001__x0001_W@_x0001__x0001__x0001__x0001__x0001_`d@_x0001__x0001__x0001__x0001__x0001_@S@_x0001__x0001__x0001__x0001__x0001_T@_x0001__x0001__x0001__x0001__x0001_T@_x0001__x0001__x0001__x0001__x0001_`b@_x0001__x0001__x0001__x0001__x0001__x0001_X@_x0001__x0001__x0001__x0001__x0001_N@_x0001__x0001__x0001__x0001__x0001__x0001_T@_x0001__x0001__x0001__x0001__x0001__x0001_`@_x0001__x0001__x0001__x0001__x0001__x0001_Y@_x0001__x0001__x0001__x0001__x0001_@X@_x0001__x0001__x0001__x0001__x0001_U@_x0001__x0001__x0001__x0001__x0001_àc@_x0001__x0001__x0001__x0001__x0001_W@_x0001__x0001__x0001__x0001__x0001_ a@_x0001__x0001__x0001__x0001__x0001_ÀV@_x0001__x0001__x0001__x0001__x0001_`d@_x0001__x0001__x0001__x0001__x0001_ e@_x0001__x0001__x0001__x0001__x0001_ h@_x0001__x0001__x0001__x0001__x0001_À^@_x0001__x0001__x0001__x0001__x0001_À_@_x0001__x0001__x0001__x0001__x0001_ c@_x0001__x0001__x0001__x0001__x0001_@`@_x0001__x0001__x0001__x0001__x0001_@U@_x0001__x0001__x0001__x0001__x0001_d@_x0001__x0001__x0001__x0001__x0001_ b@_x0001__x0001__x0001__x0001__x0001__x0002__x0001_ÀY@_x0001__x0001__x0001__x0001__x0001_M@_x0001__x0001__x0001__x0001__x0001__x0001_^@_x0001__x0001__x0001__x0001__x0001_@V@_x0001__x0001__x0001__x0001__x0001_Àa@_x0001__x0001__x0001__x0001__x0001_ v@_x0001__x0001__x0001__x0001__x0001_@Y@_x0001__x0001__x0001__x0001__x0001__x0001_T@_x0001__x0001__x0001__x0001__x0001__x0001_X@_x0001__x0001__x0001__x0001__x0001_ÀT@_x0001__x0001__x0001__x0001__x0001__x0001_\@_x0001__x0001__x0001__x0001__x0001_@W@_x0001__x0001__x0001__x0001__x0001_g@_x0001__x0001__x0001__x0001__x0001_ÀQ@_x0001__x0001__x0001__x0001__x0001_@d@_x0001__x0001__x0001__x0001__x0001_@c@_x0001__x0001__x0001__x0001__x0001_ c@_x0001__x0001__x0001__x0001__x0001_ d@_x0001__x0001__x0001__x0001__x0001_ÀR@_x0001__x0001__x0001__x0001__x0001_W@_x0001__x0001__x0001__x0001__x0001_À[@_x0001__x0001__x0001__x0001__x0001_@^@_x0001__x0001__x0001__x0001__x0001__x0001_a@_x0001__x0001__x0001__x0001__x0001_`c@_x0001__x0001__x0001__x0001__x0001_@P@_x0001__x0001__x0001__x0001__x0001__x0001_W@_x0001__x0001__x0001__x0001__x0001_@T@_x0001__x0001__x0001__x0001__x0001_àl@_x0001__x0001__x0001__x0001__x0001_V@_x0001__x0001__x0001__x0001__x0001_F@_x0001__x0001__x0001__x0001__x0001_@R@_x0001__x0001__x0001__x0001__x0001_ÀX@_x0001__x0002__x0001__x0001__x0001__x0001__x0001__x0001_L@_x0001__x0001__x0001__x0001__x0001__x0001_i@_x0001__x0001__x0001__x0001__x0001_ÀP@_x0001__x0001__x0001__x0001__x0001__x0001_Y@_x0001__x0001__x0001__x0001__x0001_àc@_x0001__x0001__x0001__x0001__x0001_R@_x0001__x0001__x0001__x0001__x0001_P@_x0001__x0001__x0001__x0001__x0001_ h@_x0001__x0001__x0001__x0001__x0001_J@_x0001__x0001__x0001__x0001__x0001_ÀT@_x0001__x0001__x0001__x0001__x0001_@e@_x0001__x0001__x0001__x0001__x0001__x0001_[@_x0001__x0001__x0001__x0001__x0001_@c@_x0001__x0001__x0001__x0001__x0001_@`@_x0001__x0001__x0001__x0001__x0001_c@_x0001__x0001__x0001__x0001__x0001_I@_x0001__x0001__x0001__x0001__x0001_ÀS@_x0001__x0001__x0001__x0001__x0001_]@_x0001__x0001__x0001__x0001__x0001_`@_x0001__x0001__x0001__x0001__x0001_]@_x0001__x0001__x0001__x0001__x0001_@P@_x0001__x0001__x0001__x0001__x0001_\@_x0001__x0001__x0001__x0001__x0001_Z@_x0001__x0001__x0001__x0001__x0001_@T@_x0001__x0001__x0001__x0001__x0001_ÀT@_x0001__x0001__x0001__x0001__x0001_Y@_x0001__x0001__x0001__x0001__x0001__@_x0001__x0001__x0001__x0001__x0001_`b@_x0001__x0001__x0001__x0001__x0001_T@_x0001__x0001__x0001__x0001__x0001_ f@_x0001__x0001__x0001__x0001__x0001_ d@_x0001__x0001__x0001__x0001__x0001__x0002__x0001_I@_x0001__x0001__x0001__x0001__x0001_ `@_x0001__x0001__x0001__x0001__x0001_i@_x0001__x0001__x0001__x0001__x0001_ b@_x0001__x0001__x0001__x0001__x0001_Q@_x0001__x0001__x0001__x0001__x0001__x0001_V@_x0001__x0001__x0001__x0001__x0001__x0001_I@_x0001__x0001__x0001__x0001__x0001_ÀU@_x0001__x0001__x0001__x0001__x0001_ÀP@_x0001__x0001__x0001__x0001__x0001_`a@_x0001__x0001__x0001__x0001__x0001_ p@_x0001__x0001__x0001__x0001__x0001__x0001__@_x0001__x0001__x0001__x0001__x0001_à`@_x0001__x0001__x0001__x0001__x0001_ `@_x0001__x0001__x0001__x0001__x0001__x0001_O@_x0001__x0001__x0001__x0001__x0001_@Y@_x0001__x0001__x0001__x0001__x0001_G@_x0001__x0001__x0001__x0001__x0001__x0001__@_x0001__x0001__x0001__x0001__x0001_X@_x0001__x0001__x0001__x0001__x0001_ b@_x0001__x0001__x0001__x0001__x0001_ÀV@_x0001__x0001__x0001__x0001__x0001_Àc@_x0001__x0001__x0001__x0001__x0001_À^@_x0001__x0001__x0001__x0001__x0001__x0001_S@_x0001__x0001__x0001__x0001__x0001_I@_x0001__x0001__x0001__x0001__x0001_ÀW@_x0001__x0001__x0001__x0001__x0001_À^@_x0001__x0001__x0001__x0001__x0001_l@_x0001__x0001__x0001__x0001__x0001_@S@_x0001__x0001__x0001__x0001__x0001__x0001_H@_x0001__x0001__x0001__x0001__x0001_Y@_x0001__x0001__x0001__x0001__x0001_à`@_x0001__x0002__x0001__x0001__x0001__x0001__x0001_`a@_x0001__x0001__x0001__x0001__x0001_Àa@_x0001__x0001__x0001__x0001__x0001_@S@_x0001__x0001__x0001__x0001__x0001_D@_x0001__x0001__x0001__x0001__x0001_ÀT@_x0001__x0001__x0001__x0001__x0001_`b@_x0001__x0001__x0001__x0001__x0001_À`@_x0001__x0001__x0001__x0001__x0001_Z@_x0001__x0001__x0001__x0001__x0001_`d@_x0001__x0001__x0001__x0001__x0001_N@_x0001__x0001__x0001__x0001__x0001_ÀY@_x0001__x0001__x0001__x0001__x0001_I@_x0001__x0001__x0001__x0001__x0001_@_@_x0001__x0001__x0001__x0001__x0001_O@_x0001__x0001__x0001__x0001__x0001__@_x0001__x0001__x0001__x0001__x0001__x0001_T@_x0001__x0001__x0001__x0001__x0001_L@_x0001__x0001__x0001__x0001__x0001_@U@_x0001__x0001__x0001__x0001__x0001__x0001_Z@_x0001__x0001__x0001__x0001__x0001_@]@_x0001__x0001__x0001__x0001__x0001_[@_x0001__x0001__x0001__x0001__x0001_Àe@_x0001__x0001__x0001__x0001__x0001_ÀQ@_x0001__x0001__x0001__x0001__x0001_K@_x0001__x0001__x0001__x0001__x0001__x0001_^@_x0001__x0001__x0001__x0001__x0001_@[@_x0001__x0001__x0001__x0001__x0001_@f@_x0001__x0001__x0001__x0001__x0001__x0001_j@_x0001__x0001__x0001__x0001__x0001_@_@_x0001__x0001__x0001__x0001__x0001__x0001_L@_x0001__x0001__x0001__x0001__x0001_Y@_x0001__x0001__x0001__x0001__x0001__x0002__x0001_I@_x0001__x0001__x0001__x0001__x0001__x0001_R@_x0001__x0001__x0001__x0001__x0001_S@_x0001__x0001__x0001__x0001__x0001_@W@_x0001__x0001__x0001__x0001__x0001__x0001_c@_x0001__x0001__x0001__x0001__x0001_ÀP@_x0001__x0001__x0001__x0001__x0001__x0001_M@_x0001__x0001__x0001__x0001__x0001_ b@_x0001__x0001__x0001__x0001__x0001_M@_x0001__x0001__x0001__x0001__x0001__x0001_X@_x0001__x0001__x0001__x0001__x0001_àj@_x0001__x0001__x0001__x0001__x0001_@_@_x0001__x0001__x0001__x0001__x0001_ÀQ@_x0001__x0001__x0001__x0001__x0001__x0001_U@_x0001__x0001__x0001__x0001__x0001__x0001_\@_x0001__x0001__x0001__x0001__x0001_ÀV@_x0001__x0001__x0001__x0001__x0001_Z@_x0001__x0001__x0001__x0001__x0001_ a@_x0001__x0001__x0001__x0001__x0001_ a@_x0001__x0001__x0001__x0001__x0001_ e@_x0001__x0001__x0001__x0001__x0001__x0001_T@_x0001__x0001__x0001__x0001__x0001_``@_x0001__x0001__x0001__x0001__x0001_@R@_x0001__x0001__x0001__x0001__x0001_]@_x0001__x0001__x0001__x0001__x0001__x0001_b@_x0001__x0001__x0001__x0001__x0001_Àc@_x0001__x0001__x0001__x0001__x0001_]@_x0001__x0001__x0001__x0001__x0001_@X@_x0001__x0001__x0001__x0001__x0001_l@_x0001__x0001__x0001__x0001__x0001__x0001_N@_x0001__x0001__x0001__x0001__x0001_Àf@_x0001__x0001__x0001__x0001__x0001_@R@_x0001__x0002__x0001__x0001__x0001__x0001__x0001_e@_x0001__x0001__x0001__x0001__x0001_ÀW@_x0001__x0001__x0001__x0001__x0001_@P@_x0001__x0001__x0001__x0001__x0001_@^@_x0001__x0001__x0001__x0001__x0001_`a@_x0001__x0001__x0001__x0001__x0001_ b@_x0001__x0001__x0001__x0001__x0001_T@_x0001__x0001__x0001__x0001__x0001_X@_x0001__x0001__x0001__x0001__x0001_ `@_x0001__x0001__x0001__x0001__x0001_P@_x0001__x0001__x0001__x0001__x0001_U@_x0001__x0001__x0001__x0001__x0001_Q@_x0001__x0001__x0001__x0001__x0001_@a@_x0001__x0001__x0001__x0001__x0001_ÀU@_x0001__x0001__x0001__x0001__x0001_@S@_x0001__x0001__x0001__x0001__x0001_L@_x0001__x0001__x0001__x0001__x0001_ÀW@_x0001__x0001__x0001__x0001__x0001_ÀW@_x0001__x0001__x0001__x0001__x0001_W@_x0001__x0001__x0001__x0001__x0001_ a@_x0001__x0001__x0001__x0001__x0001_ d@_x0001__x0001__x0001__x0001__x0001_Àd@_x0001__x0001__x0001__x0001__x0001__x0001_]@_x0001__x0001__x0001__x0001__x0001_ÀX@_x0001__x0001__x0001__x0001__x0001_@Z@_x0001__x0001__x0001__x0001__x0001_ÀY@_x0001__x0001__x0001__x0001__x0001_@T@_x0001__x0001__x0001__x0001__x0001_ `@_x0001__x0001__x0001__x0001__x0001_@]@_x0001__x0001__x0001__x0001__x0001_àb@_x0001__x0001__x0001__x0001__x0001_h@_x0001__x0001__x0001__x0001__x0001__x0002__x0001_Àd@_x0001__x0001__x0001__x0001__x0001_ÀZ@_x0001__x0001__x0001__x0001__x0001_ÀW@_x0001__x0001__x0001__x0001__x0001_Àb@_x0001__x0001__x0001__x0001__x0001_@h@_x0001__x0001__x0001__x0001__x0001_Y@_x0001__x0001__x0001__x0001__x0001__x0001_Q@_x0001__x0001__x0001__x0001__x0001_U@_x0001__x0001__x0001__x0001__x0001_ÀY@_x0001__x0001__x0001__x0001__x0001_ÀQ@_x0001__x0001__x0001__x0001__x0001__x0001_d@_x0001__x0001__x0001__x0001__x0001_@[@_x0001__x0001__x0001__x0001__x0001_]@_x0001__x0001__x0001__x0001__x0001_@W@_x0001__x0001__x0001__x0001__x0001_À_@_x0001__x0001__x0001__x0001__x0001_@g@_x0001__x0001__x0001__x0001__x0001_@Q@_x0001__x0001__x0001__x0001__x0001__x0001_J@_x0001__x0001__x0001__x0001__x0001_ÀU@_x0001__x0001__x0001__x0001__x0001__x0001_X@_x0001__x0001__x0001__x0001__x0001_àe@_x0001__x0001__x0001__x0001__x0001_`@_x0001__x0001__x0001__x0001__x0001__x0001_^@_x0001__x0001__x0001__x0001__x0001_@\@_x0001__x0001__x0001__x0001__x0001_@]@_x0001__x0001__x0001__x0001__x0001_X@_x0001__x0001__x0001__x0001__x0001_ÀW@_x0001__x0001__x0001__x0001__x0001__x0001_K@_x0001__x0001__x0001__x0001__x0001_ i@_x0001__x0001__x0001__x0001__x0001__x0001_a@_x0001__x0001__x0001__x0001__x0001__x0001_L@_x0001__x0001__x0001__x0001__x0001_àa@_x0001__x0002__x0001__x0001__x0001__x0001__x0001__x0001_`@_x0001__x0001__x0001__x0001__x0001_ÀT@_x0001__x0001__x0001__x0001__x0001_ÀS@_x0001__x0001__x0001__x0001__x0001_ e@_x0001__x0001__x0001__x0001__x0001_R@_x0001__x0001__x0001__x0001__x0001_ a@_x0001__x0001__x0001__x0001__x0001_À]@_x0001__x0001__x0001__x0001__x0001_`@_x0001__x0001__x0001__x0001__x0001_@]@_x0001__x0001__x0001__x0001__x0001_`a@_x0001__x0001__x0001__x0001__x0001_àb@_x0001__x0001__x0001__x0001__x0001_àc@_x0001__x0001__x0001__x0001__x0001__x0001_[@_x0001__x0001__x0001__x0001__x0001_@U@_x0001__x0001__x0001__x0001__x0001__x0001_W@_x0001__x0001__x0001__x0001__x0001_`e@_x0001__x0001__x0001__x0001__x0001_àc@_x0001__x0001__x0001__x0001__x0001_@a@_x0001__x0001__x0001__x0001__x0001_ÀS@_x0001__x0001__x0001__x0001__x0001_À_@_x0001__x0001__x0001__x0001__x0001_@^@_x0001__x0001__x0001__x0001__x0001_@c@_x0001__x0001__x0001__x0001__x0001_@P@_x0001__x0001__x0001__x0001__x0001_ÀW@_x0001__x0001__x0001__x0001__x0001__x0001_^@_x0001__x0001__x0001__x0001__x0001_ÀQ@_x0001__x0001__x0001__x0001__x0001_ `@_x0001__x0001__x0001__x0001__x0001_j@_x0001__x0001__x0001__x0001__x0001_ e@_x0001__x0001__x0001__x0001__x0001_ d@_x0001__x0001__x0001__x0001__x0001_ÀY@_x0001__x0001__x0001__x0001__x0001__x0002__x0001__x0001_Y@_x0001__x0001__x0001__x0001__x0001_@V@_x0001__x0001__x0001__x0001__x0001_X@_x0001__x0001__x0001__x0001__x0001_@R@_x0001__x0001__x0001__x0001__x0001_@U@_x0001__x0001__x0001__x0001__x0001_@]@_x0001__x0001__x0001__x0001__x0001_@R@_x0001__x0001__x0001__x0001__x0001_J@_x0001__x0001__x0001__x0001__x0001__x0001_Z@_x0001__x0001__x0001__x0001__x0001_@S@_x0001__x0001__x0001__x0001__x0001_Ài@_x0001__x0001__x0001__x0001__x0001__x0001_S@_x0001__x0001__x0001__x0001__x0001_`d@_x0001__x0001__x0001__x0001__x0001_]@_x0001__x0001__x0001__x0001__x0001_À`@_x0001__x0001__x0001__x0001__x0001_R@_x0001__x0001__x0001__x0001__x0001_`d@_x0001__x0001__x0001__x0001__x0001__x0001_U@_x0001__x0001__x0001__x0001__x0001_[@_x0001__x0001__x0001__x0001__x0001__x0001_Y@_x0001__x0001__x0001__x0001__x0001_ a@_x0001__x0001__x0001__x0001__x0001_ `@_x0001__x0001__x0001__x0001__x0001_Àd@_x0001__x0001__x0001__x0001__x0001_ÀT@_x0001__x0001__x0001__x0001__x0001_À`@_x0001__x0001__x0001__x0001__x0001_@[@_x0001__x0001__x0001__x0001__x0001__x0001_W@_x0001__x0001__x0001__x0001__x0001_@Z@_x0001__x0001__x0001__x0001__x0001_ `@_x0001__x0001__x0001__x0001__x0001_H@_x0001__x0001__x0001__x0001__x0001__x0001_[@_x0001__x0001__x0001__x0001__x0001_R@_x0001__x0002__x0001__x0001__x0001__x0001__x0001__x0001_W@_x0001__x0001__x0001__x0001__x0001_À]@_x0001__x0001__x0001__x0001__x0001_S@_x0001__x0001__x0001__x0001__x0001__x0001_\@_x0001__x0001__x0001__x0001__x0001_T@_x0001__x0001__x0001__x0001__x0001_ `@_x0001__x0001__x0001__x0001__x0001__x0001_S@_x0001__x0001__x0001__x0001__x0001__x0001_L@_x0001__x0001__x0001__x0001__x0001_@W@_x0001__x0001__x0001__x0001__x0001_^@_x0001__x0001__x0001__x0001__x0001_@`@_x0001__x0001__x0001__x0001__x0001_Z@_x0001__x0001__x0001__x0001__x0001_Àe@_x0001__x0001__x0001__x0001__x0001_@T@_x0001__x0001__x0001__x0001__x0001_U@_x0001__x0001__x0001__x0001__x0001_@\@_x0001__x0001__x0001__x0001__x0001_P@_x0001__x0001__x0001__x0001__x0001__x0001_J@_x0001__x0001__x0001__x0001__x0001_]@_x0001__x0001__x0001__x0001__x0001_q@_x0001__x0001__x0001__x0001__x0001_ `@_x0001__x0001__x0001__x0001__x0001__x0001_\@_x0001__x0001__x0001__x0001__x0001_ b@_x0001__x0001__x0001__x0001__x0001_c@_x0001__x0001__x0001__x0001__x0001_À[@_x0001__x0001__x0001__x0001__x0001__x0001_`@_x0001__x0001__x0001__x0001__x0001_@Q@_x0001__x0001__x0001__x0001__x0001__x0001_U@_x0001__x0001__x0001__x0001__x0001__x0001_Z@_x0001__x0001__x0001__x0001__x0001_``@_x0001__x0001__x0001__x0001__x0001_B@_x0001__x0001__x0001__x0001__x0001__x0002__x0001__x0001_K@_x0001__x0001__x0001__x0001__x0001_À]@_x0001__x0001__x0001__x0001__x0001_T@_x0001__x0001__x0001__x0001__x0001_``@_x0001__x0001__x0001__x0001__x0001_I@_x0001__x0001__x0001__x0001__x0001__x0001_[@_x0001__x0001__x0001__x0001__x0001_ d@_x0001__x0001__x0001__x0001__x0001_`d@_x0001__x0001__x0001__x0001__x0001_b@_x0001__x0001__x0001__x0001__x0001_ a@_x0001__x0001__x0001__x0001__x0001_Y@_x0001__x0001__x0001__x0001__x0001_À`@_x0001__x0001__x0001__x0001__x0001_ h@_x0001__x0001__x0001__x0001__x0001_@U@_x0001__x0001__x0001__x0001__x0001_@^@_x0001__x0001__x0001__x0001__x0001__x0001_N@_x0001__x0001__x0001__x0001__x0001__x0001_`@_x0001__x0001__x0001__x0001__x0001_@Y@_x0001__x0001__x0001__x0001__x0001__x0001_d@_x0001__x0001__x0001__x0001__x0001_`c@_x0001__x0001__x0001__x0001__x0001_ÀX@_x0001__x0001__x0001__x0001__x0001_@[@_x0001__x0001__x0001__x0001__x0001_ÀP@_x0001__x0001__x0001__x0001__x0001_Àf@_x0001__x0001__x0001__x0001__x0001__x0001_a@_x0001__x0001__x0001__x0001__x0001__x0001_b@_x0001__x0001__x0001__x0001__x0001_O@_x0001__x0001__x0001__x0001__x0001__x0001_P@_x0001__x0001__x0001__x0001__x0001_U@_x0001__x0001__x0001__x0001__x0001_ j@_x0001__x0001__x0001__x0001__x0001_@U@_x0001__x0001__x0001__x0001__x0001_]@_x0001__x0002__x0001__x0001__x0001__x0001__x0001_@W@_x0001__x0001__x0001__x0001__x0001_]@_x0001__x0001__x0001__x0001__x0001_b@_x0001__x0001__x0001__x0001__x0001_@`@_x0001__x0001__x0001__x0001__x0001_Àb@_x0001__x0001__x0001__x0001__x0001_ f@_x0001__x0001__x0001__x0001__x0001_S@_x0001__x0001__x0001__x0001__x0001__x0001_h@_x0001__x0001__x0001__x0001__x0001_à`@_x0001__x0001__x0001__x0001__x0001__x0001_Z@_x0001__x0001__x0001__x0001__x0001_`j@_x0001__x0001__x0001__x0001__x0001__x0001_a@_x0001__x0001__x0001__x0001__x0001_R@_x0001__x0001__x0001__x0001__x0001_`c@_x0001__x0001__x0001__x0001__x0001_ `@_x0001__x0001__x0001__x0001__x0001_À]@_x0001__x0001__x0001__x0001__x0001_c@_x0001__x0001__x0001__x0001__x0001_ÀV@_x0001__x0001__x0001__x0001__x0001__x0001_b@_x0001__x0001__x0001__x0001__x0001_@P@_x0001__x0001__x0001__x0001__x0001_ `@_x0001__x0001__x0001__x0001__x0001_@V@_x0001__x0001__x0001__x0001__x0001_ÀU@_x0001__x0001__x0001__x0001__x0001_ b@_x0001__x0001__x0001__x0001__x0001_@S@_x0001__x0001__x0001__x0001__x0001_ÀQ@_x0001__x0001__x0001__x0001__x0001_@d@_x0001__x0001__x0001__x0001__x0001_@]@_x0001__x0001__x0001__x0001__x0001_ f@_x0001__x0001__x0001__x0001__x0001_À`@_x0001__x0001__x0001__x0001__x0001__x0001_`@_x0001__x0001__x0001__x0001__x0001__x0002__x0001_@X@_x0001__x0001__x0001__x0001__x0001__x0001_T@_x0001__x0001__x0001__x0001__x0001_D@_x0001__x0001__x0001__x0001__x0001_Àd@_x0001__x0001__x0001__x0001__x0001__x0001__@_x0001__x0001__x0001__x0001__x0001_@Z@_x0001__x0001__x0001__x0001__x0001__x0001__@_x0001__x0001__x0001__x0001__x0001__x0001_K@_x0001__x0001__x0001__x0001__x0001_@Q@_x0001__x0001__x0001__x0001__x0001_ÀY@_x0001__x0001__x0001__x0001__x0001_``@_x0001__x0001__x0001__x0001__x0001_a@_x0001__x0001__x0001__x0001__x0001_Z@_x0001__x0001__x0001__x0001__x0001_ c@_x0001__x0001__x0001__x0001__x0001_J@_x0001__x0001__x0001__x0001__x0001__x0001_c@_x0001__x0001__x0001__x0001__x0001_À`@_x0001__x0001__x0001__x0001__x0001__x0001_k@_x0001__x0001__x0001__x0001__x0001_ a@_x0001__x0001__x0001__x0001__x0001_ÀV@_x0001__x0001__x0001__x0001__x0001_Àk@_x0001__x0001__x0001__x0001__x0001_G@_x0001__x0001__x0001__x0001__x0001_@X@_x0001__x0001__x0001__x0001__x0001_ÀX@_x0001__x0001__x0001__x0001__x0001_ a@_x0001__x0001__x0001__x0001__x0001_@]@_x0001__x0001__x0001__x0001__x0001_@Y@_x0001__x0001__x0001__x0001__x0001__x0001_R@_x0001__x0001__x0001__x0001__x0001_ e@_x0001__x0001__x0001__x0001__x0001_@[@_x0001__x0001__x0001__x0001__x0001_@^@_x0001__x0001__x0001__x0001__x0001__x0001_V@_x0001__x0002__x0001__x0001__x0001__x0001__x0001_b@_x0001__x0001__x0001__x0001__x0001_@V@_x0001__x0001__x0001__x0001__x0001__x0001_V@_x0001__x0001__x0001__x0001__x0001_`@_x0001__x0001__x0001__x0001__x0001__x0001_Y@_x0001__x0001__x0001__x0001__x0001_àg@_x0001__x0001__x0001__x0001__x0001_@V@_x0001__x0001__x0001__x0001__x0001_ a@_x0001__x0001__x0001__x0001__x0001__x0001_]@_x0001__x0001__x0001__x0001__x0001_ÀS@_x0001__x0001__x0001__x0001__x0001_d@_x0001__x0001__x0001__x0001__x0001_@\@_x0001__x0001__x0001__x0001__x0001_@U@_x0001__x0001__x0001__x0001__x0001_Àd@_x0001__x0001__x0001__x0001__x0001_ b@_x0001__x0001__x0001__x0001__x0001__x0001_V@_x0001__x0001__x0001__x0001__x0001_X@_x0001__x0001__x0001__x0001__x0001_f@_x0001__x0001__x0001__x0001__x0001__x0001_c@_x0001__x0001__x0001__x0001__x0001_Àb@_x0001__x0001__x0001__x0001__x0001__x0001_\@_x0001__x0001__x0001__x0001__x0001_@[@_x0001__x0001__x0001__x0001__x0001_ÀZ@_x0001__x0001__x0001__x0001__x0001_@S@_x0001__x0001__x0001__x0001__x0001__x0001_Z@_x0001__x0001__x0001__x0001__x0001_`@_x0001__x0001__x0001__x0001__x0001_@n@_x0001__x0001__x0001__x0001__x0001_T@_x0001__x0001__x0001__x0001__x0001_ e@_x0001__x0001__x0001__x0001__x0001_À^@_x0001__x0001__x0001__x0001__x0001_@X@_x0001__x0001__x0001__x0001__x0001__x0002__x0001_K@_x0001__x0001__x0001__x0001__x0001__x0001_g@_x0001__x0001__x0001__x0001__x0001__x0001_e@_x0001__x0001__x0001__x0001__x0001_ÀT@_x0001__x0001__x0001__x0001__x0001__x0001__@_x0001__x0001__x0001__x0001__x0001_L@_x0001__x0001__x0001__x0001__x0001_Q@_x0001__x0001__x0001__x0001__x0001__x0001_U@_x0001__x0001__x0001__x0001__x0001_S@_x0001__x0001__x0001__x0001__x0001_ÀV@_x0001__x0001__x0001__x0001__x0001_R@_x0001__x0001__x0001__x0001__x0001_À\@_x0001__x0001__x0001__x0001__x0001_`c@_x0001__x0001__x0001__x0001__x0001_ÀV@_x0001__x0001__x0001__x0001__x0001_@P@_x0001__x0001__x0001__x0001__x0001_À`@_x0001__x0001__x0001__x0001__x0001__x0001_K@_x0001__x0001__x0001__x0001__x0001_À_@_x0001__x0001__x0001__x0001__x0001__x0001_W@_x0001__x0001__x0001__x0001__x0001_Àa@_x0001__x0001__x0001__x0001__x0001_R@_x0001__x0001__x0001__x0001__x0001_@Z@_x0001__x0001__x0001__x0001__x0001_@Y@_x0001__x0001__x0001__x0001__x0001_@W@_x0001__x0001__x0001__x0001__x0001_@^@_x0001__x0001__x0001__x0001__x0001_@j@_x0001__x0001__x0001__x0001__x0001_S@_x0001__x0001__x0001__x0001__x0001_`b@_x0001__x0001__x0001__x0001__x0001_Q@_x0001__x0001__x0001__x0001__x0001_ÀR@_x0001__x0001__x0001__x0001__x0001_ h@_x0001__x0001__x0001__x0001__x0001_@X@_x0001__x0002__x0001__x0001__x0001__x0001__x0001_ÀW@_x0001__x0001__x0001__x0001__x0001_`f@_x0001__x0001__x0001__x0001__x0001_àc@_x0001__x0001__x0001__x0001__x0001_ `@_x0001__x0001__x0001__x0001__x0001_@[@_x0001__x0001__x0001__x0001__x0001_À]@_x0001__x0001__x0001__x0001__x0001__x0001_Z@_x0001__x0001__x0001__x0001__x0001_R@_x0001__x0001__x0001__x0001__x0001__x0001_l@_x0001__x0001__x0001__x0001__x0001_I@_x0001__x0001__x0001__x0001__x0001_@S@_x0001__x0001__x0001__x0001__x0001_ l@_x0001__x0001__x0001__x0001__x0001_^@_x0001__x0001__x0001__x0001__x0001_S@_x0001__x0001__x0001__x0001__x0001_À^@_x0001__x0001__x0001__x0001__x0001_ÀW@_x0001__x0001__x0001__x0001__x0001_c@_x0001__x0001__x0001__x0001__x0001_O@_x0001__x0001__x0001__x0001__x0001_`b@_x0001__x0001__x0001__x0001__x0001_S@_x0001__x0001__x0001__x0001__x0001_ÀX@_x0001__x0001__x0001__x0001__x0001_`c@_x0001__x0001__x0001__x0001__x0001_àe@_x0001__x0001__x0001__x0001__x0001__x0001_S@_x0001__x0001__x0001__x0001__x0001_ÀQ@_x0001__x0001__x0001__x0001__x0001__x0001_R@_x0001__x0001__x0001__x0001__x0001_ c@_x0001__x0001__x0001__x0001__x0001_À`@_x0001__x0001__x0001__x0001__x0001_W@_x0001__x0001__x0001__x0001__x0001_@f@_x0001__x0001__x0001__x0001__x0001__x0001_H@_x0001__x0001__x0001__x0001__x0001__x0002__x0001_ÀZ@_x0001__x0001__x0001__x0001__x0001_ c@_x0001__x0001__x0001__x0001__x0001__x0001_X@_x0001__x0001__x0001__x0001__x0001_Ài@_x0001__x0001__x0001__x0001__x0001_@Y@_x0001__x0001__x0001__x0001__x0001_ `@_x0001__x0001__x0001__x0001__x0001__x0001_]@_x0001__x0001__x0001__x0001__x0001_@\@_x0001__x0001__x0001__x0001__x0001__x0001_[@_x0001__x0001__x0001__x0001__x0001_@[@_x0001__x0001__x0001__x0001__x0001_@R@_x0001__x0001__x0001__x0001__x0001_d@_x0001__x0001__x0001__x0001__x0001_@p@_x0001__x0001__x0001__x0001__x0001_ÀZ@_x0001__x0001__x0001__x0001__x0001_`g@_x0001__x0001__x0001__x0001__x0001_ h@_x0001__x0001__x0001__x0001__x0001_À^@_x0001__x0001__x0001__x0001__x0001_ÀU@_x0001__x0001__x0001__x0001__x0001_e@_x0001__x0001__x0001__x0001__x0001__x0001_S@_x0001__x0001__x0001__x0001__x0001_ÀS@_x0001__x0001__x0001__x0001__x0001_H@_x0001__x0001__x0001__x0001__x0001__x0001_P@_x0001__x0001__x0001__x0001__x0001_@R@_x0001__x0001__x0001__x0001__x0001_@[@_x0001__x0001__x0001__x0001__x0001_T@_x0001__x0001__x0001__x0001__x0001_Y@_x0001__x0001__x0001__x0001__x0001_ÀQ@_x0001__x0001__x0001__x0001__x0001_@`@_x0001__x0001__x0001__x0001__x0001_e@_x0001__x0001__x0001__x0001__x0001_ g@_x0001__x0001__x0001__x0001__x0001__x0001_V@_x0001__x0002__x0001__x0001__x0001__x0001__x0001_`b@_x0001__x0001__x0001__x0001__x0001__x0001_F@_x0001__x0001__x0001__x0001__x0001_Y@_x0001__x0001__x0001__x0001__x0001_Y@_x0001__x0001__x0001__x0001__x0001_ a@_x0001__x0001__x0001__x0001__x0001_àa@_x0001__x0001__x0001__x0001__x0001_@\@_x0001__x0001__x0001__x0001__x0001_ÀW@_x0001__x0001__x0001__x0001__x0001_``@_x0001__x0001__x0001__x0001__x0001_[@_x0001__x0001__x0001__x0001__x0001_ b@_x0001__x0001__x0001__x0001__x0001_W@_x0001__x0001__x0001__x0001__x0001__x0001_L@_x0001__x0001__x0001__x0001__x0001_à`@_x0001__x0001__x0001__x0001__x0001_T@_x0001__x0001__x0001__x0001__x0001__x0001_]@_x0001__x0001__x0001__x0001__x0001_À_@_x0001__x0001__x0001__x0001__x0001_ÀP@_x0001__x0001__x0001__x0001__x0001_ b@_x0001__x0001__x0001__x0001__x0001_ÀQ@_x0001__x0001__x0001__x0001__x0001_`e@_x0001__x0001__x0001__x0001__x0001_`@_x0001__x0001__x0001__x0001__x0001_R@_x0001__x0001__x0001__x0001__x0001_K@_x0001__x0001__x0001__x0001__x0001_O@_x0001__x0001__x0001__x0001__x0001_^@_x0001__x0001__x0001__x0001__x0001_ÀV@_x0001__x0001__x0001__x0001__x0001__x0001_O@_x0001__x0001__x0001__x0001__x0001_@S@_x0001__x0001__x0001__x0001__x0001_``@_x0001__x0001__x0001__x0001__x0001_@i@_x0001__x0001__x0001__x0001__x0001__x0002__x0001_d@_x0001__x0001__x0001__x0001__x0001__x0001_a@_x0001__x0001__x0001__x0001__x0001_à`@_x0001__x0001__x0001__x0001__x0001_`@_x0001__x0001__x0001__x0001__x0001_ÀU@_x0001__x0001__x0001__x0001__x0001_@R@_x0001__x0001__x0001__x0001__x0001__x0001_W@_x0001__x0001__x0001__x0001__x0001_ a@_x0001__x0001__x0001__x0001__x0001_ÀX@_x0001__x0001__x0001__x0001__x0001__x0001_U@_x0001__x0001__x0001__x0001__x0001_@a@_x0001__x0001__x0001__x0001__x0001_@^@_x0001__x0001__x0001__x0001__x0001_ c@_x0001__x0001__x0001__x0001__x0001_àa@_x0001__x0001__x0001__x0001__x0001_Àh@_x0001__x0001__x0001__x0001__x0001__x0001_V@_x0001__x0001__x0001__x0001__x0001_ e@_x0001__x0001__x0001__x0001__x0001_Q@_x0001__x0001__x0001__x0001__x0001_àe@_x0001__x0001__x0001__x0001__x0001_G@_x0001__x0001__x0001__x0001__x0001__x0001_`@_x0001__x0001__x0001__x0001__x0001_Pp@_x0001__x0001__x0001__x0001__x0001_ e@_x0001__x0001__x0001__x0001__x0001__x0001_`@_x0001__x0001__x0001__x0001__x0001__x0001__@_x0001__x0001__x0001__x0001__x0001_Àg@_x0001__x0001__x0001__x0001__x0001_N@_x0001__x0001__x0001__x0001__x0001_ h@_x0001__x0001__x0001__x0001__x0001_ÀW@_x0001__x0001__x0001__x0001__x0001_W@_x0001__x0001__x0001__x0001__x0001_@P@_x0001__x0001__x0001__x0001__x0001_a@_x0001__x0002__x0001__x0001__x0001__x0001__x0001_ g@_x0001__x0001__x0001__x0001__x0001_ o@_x0001__x0001__x0001__x0001__x0001__x0001_W@_x0001__x0001__x0001__x0001__x0001_ÀT@_x0001__x0001__x0001__x0001__x0001_T@_x0001__x0001__x0001__x0001__x0001_@a@_x0001__x0001__x0001__x0001__x0001__x0001_c@_x0001__x0001__x0001__x0001__x0001__x0001_[@_x0001__x0001__x0001__x0001__x0001_@j@_x0001__x0001__x0001__x0001__x0001_Y@_x0001__x0001__x0001__x0001__x0001_`b@_x0001__x0001__x0001__x0001__x0001_ b@_x0001__x0001__x0001__x0001__x0001_@b@_x0001__x0001__x0001__x0001__x0001_S@_x0001__x0001__x0001__x0001__x0001_`@_x0001__x0001__x0001__x0001__x0001_ h@_x0001__x0001__x0001__x0001__x0001__x0001_]@_x0001__x0001__x0001__x0001__x0001__x0001_c@_x0001__x0001__x0001__x0001__x0001_@Y@_x0001__x0001__x0001__x0001__x0001_À^@_x0001__x0001__x0001__x0001__x0001_ c@_x0001__x0001__x0001__x0001__x0001_@]@_x0001__x0001__x0001__x0001__x0001_ c@_x0001__x0001__x0001__x0001__x0001__x0001_?@_x0001__x0001__x0001__x0001__x0001_ÀR@_x0001__x0001__x0001__x0001__x0001_S@_x0001__x0001__x0001__x0001__x0001_S@_x0001__x0001__x0001__x0001__x0001__x0001_[@_x0001__x0001__x0001__x0001__x0001_Àa@_x0001__x0001__x0001__x0001__x0001_N@_x0001__x0001__x0001__x0001__x0001_\@_x0001__x0001__x0001__x0001__x0001__x0002__x0001_@X@_x0001__x0001__x0001__x0001__x0001_ÀY@_x0001__x0001__x0001__x0001__x0001_@V@_x0001__x0001__x0001__x0001__x0001__x0001_Y@_x0001__x0001__x0001__x0001__x0001_@p@_x0001__x0001__x0001__x0001__x0001_@W@_x0001__x0001__x0001__x0001__x0001__x0001_B@_x0001__x0001__x0001__x0001__x0001_ f@_x0001__x0001__x0001__x0001__x0001_@R@_x0001__x0001__x0001__x0001__x0001_ a@_x0001__x0001__x0001__x0001__x0001_@S@_x0001__x0001__x0001__x0001__x0001_ a@_x0001__x0001__x0001__x0001__x0001_`a@_x0001__x0001__x0001__x0001__x0001__x0001_`@_x0001__x0001__x0001__x0001__x0001_R@_x0001__x0001__x0001__x0001__x0001_d@_x0001__x0001__x0001__x0001__x0001_\@_x0001__x0001__x0001__x0001__x0001_@U@_x0001__x0001__x0001__x0001__x0001_pr@_x0001__x0001__x0001__x0001__x0001__x0001_[@_x0001__x0001__x0001__x0001__x0001_@_@_x0001__x0001__x0001__x0001__x0001_X@_x0001__x0001__x0001__x0001__x0001_àe@_x0001__x0001__x0001__x0001__x0001_à`@_x0001__x0001__x0001__x0001__x0001_ÀW@_x0001__x0001__x0001__x0001__x0001_À]@_x0001__x0001__x0001__x0001__x0001_U@_x0001__x0001__x0001__x0001__x0001_`@_x0001__x0001__x0001__x0001__x0001_Z@_x0001__x0001__x0001__x0001__x0001_Àa@_x0001__x0001__x0001__x0001__x0001_ÀY@_x0001__x0001__x0001__x0001__x0001_ `@_x0001__x0002__x0001__x0001__x0001__x0001__x0001_\@_x0001__x0001__x0001__x0001__x0001_c@_x0001__x0001__x0001__x0001__x0001_ÀZ@_x0001__x0001__x0001__x0001__x0001_Àe@_x0001__x0001__x0001__x0001__x0001_ `@_x0001__x0001__x0001__x0001__x0001_À_@_x0001__x0001__x0001__x0001__x0001_ÀZ@_x0001__x0001__x0001__x0001__x0001_K@_x0001__x0001__x0001__x0001__x0001__x0001_j@_x0001__x0001__x0001__x0001__x0001_ÀP@_x0001__x0001__x0001__x0001__x0001_@Q@_x0001__x0001__x0001__x0001__x0001_@\@_x0001__x0001__x0001__x0001__x0001_T@_x0001__x0001__x0001__x0001__x0001_Q@_x0001__x0001__x0001__x0001__x0001_@R@_x0001__x0001__x0001__x0001__x0001_Àf@_x0001__x0001__x0001__x0001__x0001_M@_x0001__x0001__x0001__x0001__x0001_À^@_x0001__x0001__x0001__x0001__x0001_ e@_x0001__x0001__x0001__x0001__x0001__x0001__@_x0001__x0001__x0001__x0001__x0001__x0001_Q@_x0001__x0001__x0001__x0001__x0001_@f@_x0001__x0001__x0001__x0001__x0001_U@_x0001__x0001__x0001__x0001__x0001_c@_x0001__x0001__x0001__x0001__x0001__x0001_V@_x0001__x0001__x0001__x0001__x0001_ÀZ@_x0001__x0001__x0001__x0001__x0001_@W@_x0001__x0001__x0001__x0001__x0001_j@_x0001__x0001__x0001__x0001__x0001__x0001_K@_x0001__x0001__x0001__x0001__x0001_T@_x0001__x0001__x0001__x0001__x0001__x0001_X@_x0001__x0001__x0001__x0001__x0001__x0002__x0001_ÀQ@_x0001__x0001__x0001__x0001__x0001_à`@_x0001__x0001__x0001__x0001__x0001_@W@_x0001__x0001__x0001__x0001__x0001_S@_x0001__x0001__x0001__x0001__x0001_[@_x0001__x0001__x0001__x0001__x0001__x0001_b@_x0001__x0001__x0001__x0001__x0001_ b@_x0001__x0001__x0001__x0001__x0001_ài@_x0001__x0001__x0001__x0001__x0001__x0001_X@_x0001__x0001__x0001__x0001__x0001_\@_x0001__x0001__x0001__x0001__x0001_a@_x0001__x0001__x0001__x0001__x0001_ài@_x0001__x0001__x0001__x0001__x0001_@P@_x0001__x0001__x0001__x0001__x0001_]@_x0001__x0001__x0001__x0001__x0001_[@_x0001__x0001__x0001__x0001__x0001_@^@_x0001__x0001__x0001__x0001__x0001_Àa@_x0001__x0001__x0001__x0001__x0001_ÀQ@_x0001__x0001__x0001__x0001__x0001_@\@_x0001__x0001__x0001__x0001__x0001_ h@_x0001__x0001__x0001__x0001__x0001_À[@_x0001__x0001__x0001__x0001__x0001_]@_x0001__x0001__x0001__x0001__x0001_ÀP@_x0001__x0001__x0001__x0001__x0001_pr@_x0001__x0001__x0001__x0001__x0001_L@_x0001__x0001__x0001__x0001__x0001_L@_x0001__x0001__x0001__x0001__x0001_S@_x0001__x0001__x0001__x0001__x0001_P@_x0001__x0001__x0001__x0001__x0001_Àf@_x0001__x0001__x0001__x0001__x0001__x0001_Y@_x0001__x0001__x0001__x0001__x0001_À`@_x0001__x0001__x0001__x0001__x0001_ c@_x0001__x0002__x0001__x0001__x0001__x0001__x0001_U@_x0001__x0001__x0001__x0001__x0001_ l@_x0001__x0001__x0001__x0001__x0001_@U@_x0001__x0001__x0001__x0001__x0001_@^@_x0001__x0001__x0001__x0001__x0001_T@_x0001__x0001__x0001__x0001__x0001_À`@_x0001__x0001__x0001__x0001__x0001__x0001_l@_x0001__x0001__x0001__x0001__x0001_ÀV@_x0001__x0001__x0001__x0001__x0001__x0001_T@_x0001__x0001__x0001__x0001__x0001_@d@_x0001__x0001__x0001__x0001__x0001_ÀU@_x0001__x0001__x0001__x0001__x0001_@S@_x0001__x0001__x0001__x0001__x0001_@[@_x0001__x0001__x0001__x0001__x0001_ d@_x0001__x0001__x0001__x0001__x0001__x0001_P@_x0001__x0001__x0001__x0001__x0001_ `@_x0001__x0001__x0001__x0001__x0001_`d@_x0001__x0001__x0001__x0001__x0001_H@_x0001__x0001__x0001__x0001__x0001_@\@_x0001__x0001__x0001__x0001__x0001_`d@_x0001__x0001__x0001__x0001__x0001__x0001_T@_x0001__x0001__x0001__x0001__x0001_ÀV@_x0001__x0001__x0001__x0001__x0001_À\@_x0001__x0001__x0001__x0001__x0001_àl@_x0001__x0001__x0001__x0001__x0001_`b@_x0001__x0001__x0001__x0001__x0001_S@_x0001__x0001__x0001__x0001__x0001__x0001_^@_x0001__x0001__x0001__x0001__x0001__x0001_O@_x0001__x0001__x0001__x0001__x0001_U@_x0001__x0001__x0001__x0001__x0001_@_@_x0001__x0001__x0001__x0001__x0001_ c@_x0001__x0001__x0001__x0001__x0001__x0002__x0001_À[@_x0001__x0001__x0001__x0001__x0001_ a@_x0001__x0001__x0001__x0001__x0001_ÀW@_x0001__x0001__x0001__x0001__x0001_Àa@_x0001__x0001__x0001__x0001__x0001_ d@_x0001__x0001__x0001__x0001__x0001_@V@_x0001__x0001__x0001__x0001__x0001_Àf@_x0001__x0001__x0001__x0001__x0001_W@_x0001__x0001__x0001__x0001__x0001_]@_x0001__x0001__x0001__x0001__x0001_]@_x0001__x0001__x0001__x0001__x0001__x0001_e@_x0001__x0001__x0001__x0001__x0001_ b@_x0001__x0001__x0001__x0001__x0001_@a@_x0001__x0001__x0001__x0001__x0001__x0001_O@_x0001__x0001__x0001__x0001__x0001_Y@_x0001__x0001__x0001__x0001__x0001_@Y@_x0001__x0001__x0001__x0001__x0001__x0001_^@_x0001__x0001__x0001__x0001__x0001_@W@_x0001__x0001__x0001__x0001__x0001__x0001_Z@_x0001__x0001__x0001__x0001__x0001_Àb@_x0001__x0001__x0001__x0001__x0001__x0001_[@_x0001__x0001__x0001__x0001__x0001_``@_x0001__x0001__x0001__x0001__x0001_P@_x0001__x0001__x0001__x0001__x0001_[@_x0001__x0001__x0001__x0001__x0001__x0001_R@_x0001__x0001__x0001__x0001__x0001__x0001_[@_x0001__x0001__x0001__x0001__x0001_ b@_x0001__x0001__x0001__x0001__x0001_Àh@_x0001__x0001__x0001__x0001__x0001_R@_x0001__x0001__x0001__x0001__x0001_@X@_x0001__x0001__x0001__x0001__x0001_ b@_x0001__x0001__x0001__x0001__x0001__x0001_c@_x0001__x0002__x0001__x0001__x0001__x0001__x0001_àd@_x0001__x0001__x0001__x0001__x0001_]@_x0001__x0001__x0001__x0001__x0001__@_x0001__x0001__x0001__x0001__x0001_ÀR@_x0001__x0001__x0001__x0001__x0001_À`@_x0001__x0001__x0001__x0001__x0001__x0001_L@_x0001__x0001__x0001__x0001__x0001_@]@_x0001__x0001__x0001__x0001__x0001_^@_x0001__x0001__x0001__x0001__x0001_@W@_x0001__x0001__x0001__x0001__x0001_@V@_x0001__x0001__x0001__x0001__x0001_`m@_x0001__x0001__x0001__x0001__x0001_À^@_x0001__x0001__x0001__x0001__x0001_À_@_x0001__x0001__x0001__x0001__x0001_E@_x0001__x0001__x0001__x0001__x0001__x0001_W@_x0001__x0001__x0001__x0001__x0001_O@_x0001__x0001__x0001__x0001__x0001_à`@_x0001__x0001__x0001__x0001__x0001_À]@_x0001__x0001__x0001__x0001__x0001_@Y@_x0001__x0001__x0001__x0001__x0001_ h@_x0001__x0001__x0001__x0001__x0001_àa@_x0001__x0001__x0001__x0001__x0001__x0001_Y@_x0001__x0001__x0001__x0001__x0001_ k@_x0001__x0001__x0001__x0001__x0001_ d@_x0001__x0001__x0001__x0001__x0001__@_x0001__x0001__x0001__x0001__x0001_ f@_x0001__x0001__x0001__x0001__x0001_ÀQ@_x0001__x0001__x0001__x0001__x0001__x0001_[@_x0001__x0001__x0001__x0001__x0001_ÀY@_x0001__x0001__x0001__x0001__x0001__x0001_M@_x0001__x0001__x0001__x0001__x0001__x0001_\@_x0001__x0001__x0001__x0001__x0001__x0002__x0001__x0001_E@_x0001__x0001__x0001__x0001__x0001_@`@_x0001__x0001__x0001__x0001__x0001__x0001_E@_x0001__x0001__x0001__x0001__x0001_q@_x0001__x0001__x0001__x0001__x0001_àf@_x0001__x0001__x0001__x0001__x0001_ f@_x0001__x0001__x0001__x0001__x0001_ÀS@_x0001__x0001__x0001__x0001__x0001_@T@_x0001__x0001__x0001__x0001__x0001_@S@_x0001__x0001__x0001__x0001__x0001_À^@_x0001__x0001__x0001__x0001__x0001__x0001_U@_x0001__x0001__x0001__x0001__x0001_À[@_x0001__x0001__x0001__x0001__x0001__x0001_T@_x0001__x0001__x0001__x0001__x0001_ÀS@_x0001__x0001__x0001__x0001__x0001_À[@_x0001__x0001__x0001__x0001__x0001__x0001_`@_x0001__x0001__x0001__x0001__x0001_@U@_x0001__x0001__x0001__x0001__x0001_àa@_x0001__x0001__x0001__x0001__x0001_ÀS@_x0001__x0001__x0001__x0001__x0001__x0001__@_x0001__x0001__x0001__x0001__x0001_Àc@_x0001__x0001__x0001__x0001__x0001_Àc@_x0001__x0001__x0001__x0001__x0001_@S@_x0001__x0001__x0001__x0001__x0001__x0001_O@_x0001__x0001__x0001__x0001__x0001__x0001_S@_x0001__x0001__x0001__x0001__x0001_^@_x0001__x0001__x0001__x0001__x0001_À]@_x0001__x0001__x0001__x0001__x0001_ÀW@_x0001__x0001__x0001__x0001__x0001__x0001__@_x0001__x0001__x0001__x0001__x0001_Àb@_x0001__x0001__x0001__x0001__x0001_`i@_x0001__x0001__x0001__x0001__x0001_[@_x0001__x0004__x0001__x0001__x0001__x0001__x0001__x0001_U@_x0001__x0001__x0001__x0001__x0001__x0001_o@_x0001__x0001__x0001__x0001__x0001_ `@_x0001__x0001__x0001__x0001__x0001_b@_x0001__x0001__x0001__x0001__x0001__@_x0001__x0001__x0001__x0001__x0001_b@_x0001__x0001__x0001__x0001__x0001_@^@_x0001__x0001__x0001__x0001__x0001_À[@_x0001__x0001__x0001__x0001__x0001_@Q@_x0001__x0001__x0001__x0001__x0001__x0001_]@_x0001__x0001__x0001__x0001__x0001__x0001_\@_x0001__x0001__x0001__x0001__x0001_À]@_x0001__x0001__x0001__x0001__x0001_@`@_x0001__x0001__x0001__x0001__x0001_ c@_x0001__x0001__x0001__x0001__x0001_ j@_x0001__x0001__x0001__x0001__x0001_ a@_x0001__x0001__x0001__x0001__x0001__@_x0001__x0001__x0001__x0001__x0001__x0001__@_x0001__x0001__x0001__x0001__x0001_[@_x0001__x0001__x0001__x0001__x0001_@P@Zà_x0003_T8ÄÄ@;e=|BiÜ@¯ME©ß_x0018_ã@Í7¤ãÝ@ô¬8)QÖ@DùC_x001C_Rå@_x0008__x0005_=_x0012_ÏØ@_x0012__x001E_¥AmÚ@W5¬øQ_x000F_Û@)D'Ê7_x0004_Ý@ê9¬¸_x000B_Ô@_x0002_&gt;Ø/_x0003__x0004_?úå@Zÿ_x0003__x0013__x001C_à@_x001F_«_x000E_i`¦æ@÷_x0005_µ,mØ@ï®_x0014__x0012_ÛÓÐ@:¸7jOÞ@	_x0014_&lt;âÑÒ@ÝZ_x001E_©_x0017_2Û@ ©F_x001A_¨VÜ@Ö@:Ô_x000E_xá@WZö_x0002__x0017_Ý@fJdÖ4Ð@_x0005_a*1oMÜ@zÀyÏç´Ê@7_x000C_Ë!"Ý@ý_x0001_/'hÓ@_x0010_SÊ×Ö@ï°rÃ@\z¡cÝÜ@_x0013___x0004_Ø«õã@_x0003__x0003__x0003__x0003__x0003__x0003__x0003__x0003__x0003__x0003__x0003__x0003_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0001__x0002__x0001__x0001__x0001__x0001__x0001__x0001__x0001__x0001__x0001__x0001__x0001__x0001__x0001__x0001__x0001__x0001__x0001__x0001__x0001__x0001__x0001_ _x0001__x0001__x0001_¡_x0001__x0001__x0001_¢_x0001__x0001__x0001_£_x0001__x0001__x0001_¤_x0001__x0001__x0001_¥_x0001__x0001__x0001_¦_x0001__x0001__x0001_§_x0001__x0001__x0001_¨_x0001__x0001__x0001_©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òý,Ù@$°d_x000E__x0016_¨ß@Fú)ÒSÉ@Ý],°î=Ë@²Ê~_x001A_lôÐ@U©÷×`_x001B_à@_x0010_ñW|Ø@d"îå ß@K_x0008_´\ûÃ@_x0008_±_x001B_ñ.ß@&amp; PáÛã@_x0002__x0003_zÀ¤¹ë¾Ý@_¼µ¢´Ì@_x000B_tÊNFSÑ@ÐT¶¿Ú@¢&amp;ÆGj'æ@¤ÙEh+Ú@£_x0005_ro½	Ü@¿_x0004_Å$_x001F_ú×@BéP5]fÝ@ì_x000E__x0012_Ï/Í@¯»Ø^³¼Ú@à£/â|×Ô@¹Qs¤6ðß@Hí³Î_x001B_ à@ö]R!iÁÝ@Ñ[ºÙ@.²ÿXìá@;_x0011_ÓÁ´àÁ@G2Ñ]_x001B_uÜ@_x0001_ºU#ÁØ@ÙÈ_x0006_Ð{ãç@².Ä_x0008_ãÞ@ÛNÛê­Ú@Þî_x0016_YÖ@Sê_x0005_Ñ&amp;ß@¹º¶ô5ã@ÐfnµEÙ@QzÏ³Ñ;Ý@ô_x0016_Yh|Bä@]1thJæ@_x0004_òº_x001A_ä@ Óá^_x0001__x0007_ùäà@u_x0013_£êÌ@R`«_x0014_oÏÐ@j&gt;¶_x0005_ÐK×@Û_x0004_Ú+G×@-æ^`à@yË_x0015_q÷×Û@Y_x0004_ò_x0006_F_x0003_Ê@0÷F@F¼Þ@wÜµ±_x0008_¿Ô@_x001B_Ó¡!ÚRÞ@öô(__x000C_«ß@°Î_x001C_]Ö@³¤_x0018__x0006_²_x0012_Î@¨ðîk´Ò@Ádµ©Í@GKÅOÒ@6§_ì_x0015_°Ú@_x0012__x000E__x0013__x0011_Åå@þ7ç_x001B__x0002_§Ð@}Ïömçä@úÓ&amp;`^¹Ð@_x0013_ò×÷_x001D_Ó@_x0012_vRµfØ@L[D_x001A_Ø@ºð_x000E_®´/â@Î_x0005__x0013_Ý\_x0004_×@_x0012_0§!eÕ@	$ç_x001B_îË@Ì_x0007__x001C_¯Õ@t¹]ã@Añ=Ç_x0003_kÔ@_x0001__x0002_DÁ7_x0011_É7Ò@Mêåv_x0015_Î@_x0007_*Àè#eÝ@ï²¡ÇÖ@_x0008_U_x0003_Ë@óüWÙ@8_x0017_oh_x001A_óÝ@NY .»Õ@N±­±øÝÑ@¨úØ|}!Ò@+_x0017_Þ²*Ü@KøpsÂÙ@ÜØëh¥à@þã?Z·Ø@rä_x000E_¢i{Þ@{_x0014_ùLôÞ@×XÚ_x000F__x0014_?ä@_x001C_Ü8Ý@w;9RÚãÜ@¬*_x0011_m½Hà@á|Ç_x001E_!Û@_x001D_tÊÀxÏ@e_x0007_ª_x000F_@ìâ@°ì]E±â@_x0008_¡G_x0014__Ú@P_x000C_HgovÓ@8&lt;^Ñá@;D(ë_x0016_ÍÚ@£¿{µI¾ß@szOë¹è@_x0010_¾_x0006_FÛmÖ@R_x0010__x0003__x0007_[Õ@åcï!9Ó×@§¤¸ÉÏÆÓ@¢8Ç rNÛ@U\¶_x0002_sÙ@Æ=Æþ3â@áx*ù Ó@wPijã@NV©	Ë°ä@:g_x001F_¥{±Û@áH4©7ß@îé×ÐÐ@îLâ¹Ö@~Û#s;Ý@ÀGÀÍuß@õûHYÂá@TõÝ_x000B_ã@éÉ_x0017_ì_x001A_Ñ@_x000E_7_x001C_ÖpWÙ@OÞçsÒ@bÊ[_x0004_å@b_x0006_}ï_x000B_Ú@¿M«`|¬È@J__x001C_&gt;Î@_x0001_ÁÑçî_x001E_Þ@_x001D_G¡_x000F_[_x000F_É@Çª×ã_x000C__x0010_à@ú{_x0002_ÒÒ@(._x0006_7Û(ß@è_x0005__x001F_mÞ@_x000E_Úÿ.fÖ@âWÊ¾èÓ@_x0001__x0003__x001E_ßÀ?â@Ï7¶_x0002_½Ç@þ_x001E_rï3×@äùRÓÙÞ@ô@AxU_x0003_×@c7nvWÜ@BÍøºÚ@ñTvWà@F_x000E_o_x001C_´Ç@WÉy_x001B_GfÑ@õ@±_x0006_óLß@þÒAÇ_x001F__x0013_ß@2(*9Bà@W6´Þ/&gt;Ï@_x0015_ßÑïg_x0007_Ù@	é¾Õ°_x0001_Ù@3f{(`Ù@ñà_x0002_Ñ]Ò@×_x001B_½ª_x0004_Û@1døxÝ@,Ä~Í)ÏÛ@ÁhMt_x0016_{Ö@éD80é_x000F_å@Îø¡ÛðUÞ@_x0015__ÕÑÃÈ@_x0013_GKQEá@RHZ+¼¯ç@_x000E_ÙGEá@4¬v_x0010_P*È@d¾_x0007_GªÎÖ@iïc@ÙÍ@§_x0006_YT_x0001__x0002_Ü£Õ@Ë¿¨íÓ@3Çwë_x001E_à@ñÐfù¤}å@Ð½#äK_x001E_à@¦¥Xá)ÚÜ@^_ÄàÎÔ@y_x0016_â9×(È@yÊ´cQ{Õ@wñ'BªÈ@ñ	ÐIß@_x001B_â¬LÂÕ@_x001B_C©¢?_x001A_à@Pº÷?Ô@FËnÝv_x0011_á@}:%W¯vá@KéSèÕ@á¸ð_x0002_ÜË@_x0012_Ç¾_x0004_&lt;¸Ø@_x0005_k7ä¯Ô@_x000D_éuBÑ*â@_x000D__x0008_ðÝØ@:%þ_x001D_ÓÿÇ@¢éA\ÅÔ@¿¦_x000B_¸Û@Ê_x0011__x0010__x0008_ûá@ÛJ×.â@Ìj_x001D_Æ_x0019__x0006_×@_x0011__x0008_§b2wÆ@Å_x0011_¢©åFØ@ÏCÅþ|á@M½	&amp;1á@_x0002__x0003__x0018__x0001__x0004_k÷#Ý@_x0008_½á_x0010_´ç@õeí)åÉ@ôÞ{*`iÚ@¨F©wnEÄ@Ï_x0011_­;õ_x0001_Ó@'£_x000B_fw_x000D_È@gÝg¸à@«Ö8}^Õ@z;Ä_x0010_"\Ì@âüÏÜhÔ@_x0005_ÅU½B%Ù@©ÎÙr&gt;Ø@wÄ5vº×@óãö®ûß@×E³_x000C_y»Ñ@ðþ%q®aÐ@Òæm¸_x0016_ß@¿×l_x0001_ÅÔ@KgÇ}õá@à»_x0007_Qæ@Q´8o°à@Õ_x0005_3ÿ-_x0007_Î@·®ß|¼Ø@Ô3g¶diÌ@V]h_x0001_G÷Î@êà_x001E_3÷áÑ@C®_x0010_¾9Õ@,_x0017_#O~(à@_x0010__ÚòÐ@&lt;¥T`Ð@ Ù_x000B_k_x0002_	_x0016__x0014_à@3{_x0005_Ö»êÌ@fD|ÃTÔ@Âà^+,æ@w&gt;^Û2¸Ý@¥[ÏcÛjÉ@EÊwa}mÏ@f£o_x0018_¼B×@2ÝÝ ¹1Ö@³n_x000F__x001D_ÐWÙ@y_x0017_u( à@_=6iBà@a	_x000D_Ã_x0014_ä@ögö©ÆsÖ@è°ïÚ_x0007__x000B_Þ@Påpc,ÁÏ@¬«_x001D_ñtÞ@$_x000D_9Ûÿ3ã@ÞjX5³Û@r_x0001_3gÔÉÚ@_x0002_:î%LGÔ@ñ_x001B__x000D__x0012_öæ@_x0019_a}_x0004_AË@1_x0004_éY§_å@b|Î6Ê@úVÊ(¨å@»êè_x0014_ª_x0003_Ù@Y¡§0Ê@_x0008_N|9Ü@j6×ÄB(Û@_x0013__x0006_G_x0007_\'à@Hò²ADßÓ@_x0001__x0002_F¸_x000F_t3_x0004_Ú@h_x001F_¹q@ä@Ho7¹Ë@+ÇJþmÕ@îLx5u_x0019_Ð@²_x0007_WæÛ@¢@ùê_x000C_sÒ@±dÃx9ùÑ@º«_x000C_aqÍ@_x001C_½iñ¦·Ø@ö)kû\ûÓ@¡\qÿÕ@PÂ_x0005_bâ@)ä[Â_x0002_á@7Âö'=;è@i&lt;A=Ú@%½ÂëäØÏ@ò Ò_ïÝ@L%@²³åÞ@*pÞÿTFÖ@|¢Wà)_x0011_ß@ô1îï?Ú@¯ãz_x0017_ÊÔ@smãõ_x001C_â@Æc)Yá@ÎÏ_x0019_±zù×@_x0017__x000B_¬Ý¯×@_x0006_Ï_x0016_1_x001A_íä@o4_x0001__x0019_y_x001A_ç@qrÉûáDÛ@'^¨q¿kÊ@Ù¹íË_x0001__x0005_r_x0007_Ú@_x0005_ÄÆØ@êRgCÒ@_x001A_t_x0006_ö;Ù@?vÖýÓ@_x0011_tö¶_x0002_Ö@üÂë0Ù@Û4cóêÚ@_x0004_à×¿_x000E_æ@_x0003_NU¢ÒÑ@_x000C_kmlÌ@¸#jÁÉÓ@yþsA×@'Û8*á@îtÏ÷Q+â@-(p¿mß@ð¬9&amp;¸ûÙ@/ç÷!¹¶Ú@þ£¢ùPÖ@_x0006_#B-ìÔ@5Î2è©aÈ@(¶îÖ§¥æ@p'_x0016_ëÛÙ@&lt;ÏY_x0007_Ð@~_x0015_ò_®~Ü@zuP«UÜ@_x0008_nuÉ«ÐÔ@²I£OUÚÓ@õu_x001A_wõsá@µïµ_x0008_'Ð@^Åo_x001D_%Ý@éï9Ýíð×@_x0004__x0005_¹?_x000D_²/_x000F_ã@j&amp;{õÕÜ@gí_x000D_6I_x0018_ä@» =ìîá@9«í_x0004__x0007_ã@»ò¤pF;Þ@åÿàT_x0008_ÂÎ@_x0010_Ëç~Ç«Ó@eÖ_x000B__x0002_@ß@3Z_x0010_K¢ä@;ã_x0003_á@¯_x001B_¸_x0013_åÒ@*9ÕÄÚF×@l;|*\WÝ@w#ÍQmä@ÔH?_x0004_Ñ@bPðÇ_x0001_Ó@åTy_x001F__x001F_ß@þøÝqcnÓ@ p_x000C__x0006_ÉÝ@	T_x001A__x0011_é¼â@^áÞiâ@z_x0004_/¥6@æ@cFâî_x001C__Û@¢_x001F_O²_x000D_Ý@N_x0006_=bËÜ@_x0004_\6ìå_x0006_Ü@a_x0004_Á0"ZÖ@ Ùñµ)Ò@Ïqñ£½êÚ@wï	²Ó@¿ D`_x0001__x0002_@PË@­hFMYØ@*dcxõÅÐ@ò÷½_x001E_äRâ@iêÇ0CÒ@&gt;ý2köQà@ýçz?5]Ö@ì¤$3GÞ@±m'íBKÓ@/Öq´m	ä@:Í_x0008_¦LÕ@_x0004_J´wÛØ@ä¼Ô÷_x001D__x000C_Û@Æ_x0010_aÏ_x0014_Ü@_x000D_P`2Ü@Æù_x001D_íPdã@»- £Ø@&amp;wæNç0ß@_x0018_ØG}ÞÙ@_x001F_¶_x0003__x0003_üÑ@ä2ÆÞ@ &gt;PLW²Ö@B~qªveÇ@_x0006_Z%q_x0016_Ü@\¡çK_x0013_ùÖ@Ö_x0007__x0012_cÙ@L/'"Ü@@¤ýqË@ÑÌÞ#ZÎÛ@\Mÿ:~PÔ@Ï¶Gï3*Ý@w¢84öûÏ@_x0001__x0003_K£6±Ç@m¶u &lt;DÔ@mÂô_x0005_ûÜ@Z*é#÷Ü@:_x0005_ÛsÐ@¤æÙ_x0018_á@2!Ý3ï¤Ô@_x0018_lw_x000F_õ_x000F_Ñ@æí9-âîß@ßß_x001C_øH_x0011_Ñ@@oy_x000B_OÐ@:QñYÀHÖ@Obgíå¬æ@!a(Ûà@VÆ÷Ô@Æß_x0007_ÿÉá@-ËaíT_x0015_ä@ëo_x0018_:1Û@w5A&gt;Ý@_x0017_. _x0001_#OÔ@À)`_x0006_¡vË@-_x000E__x0002_:ÛØ@æÿõÜhYâ@Ç_x001D_Ú_x001D_OÙÆ@SèÂþ.Ï@M-ªyUÚ@|£÷Ýò`Ï@$¿Í_x001C_Ä`â@o«H@ _x0003_Ì@XIv_x0016_½Ú@U°ÎY=Ø@	êÓ"_x0001__x0005_¿Ðá@Th;©vçá@ !Z_§Û@Ö+6EÔ_x001B_Ü@_x0005_`N&gt;'qÞ@%ÀTó3¦ã@_x0014_t âV_Ð@à@_x0003_sÑÂMõÑ@úÍ°H_x000D__x0012_à@_x0006_-iHMÚ@qååS8á@Ýée{±Þ@u«]õ_x0002_×@1½Æ C|Ý@w_x0011_ý¨_x0017_Ï@ÐÂ{¤4úç@e¤óïÙ@_x0015_à´Fä@_x0004_uz°5Ð@Ñ&amp;æ[~;Ó@_x0013_£d­DBÔ@-ÊU\_x000E_8á@Úµ_x001F_nªØ@_x0019_¥PÞ@¬Ì_x001F_Û¸_×@ÒÏ°+uÚ@_x0016_å4à_x000F_âÖ@É?MqËÝ@XúÉ9³×@Ê_x0005_h»ÉÒã@¤íûØçÕ@_x0003__x0004_d_x001B__x0006__x0014_ã@j}æÌ_x001C_â@e_x0014_ãÒÊØ@,­_x0017_®å@0ì6á@ ²_x001C_VøÕ@Ù0_x0003_f'ÆÚ@&lt;E_x0008_³_x0001_à@3aøFÖ@íâÓÜ_x0007__x001F_á@(=Å_x001E_¥Ø@fvèB÷ÿÙ@gügp_x0006__x0014_Ò@;cÞ8à@ÖKXz_x001F_±Õ@ïâÄÍÔ@:|Ë8ûZÛ@%:º·fÑ@J[mvÑ@,OàO_x000D__x0011_Ù@2`t(Ü×@pÉi ä@zaÛñhÜ@{:V¡ìá@äÃ×Ú@¶ò;ïû_x0013_Õ@Dl°Þ_x0002_Ã@UIazïàÝ@Yù¼üa_x0012_Û@ßªH_x001C_:K×@A#J¸á@ãa&lt;=_x0002__x0005_?áÇ@6 ÞKÏ@ÝòTiÔ@(Ñw_x0008_Ù@³BÕ_x0016_}à@_x0007_Ú_x001E_Ås-Ý@cmIêOÒÚ@)_x0001_áÓ1:Â@-\_x0011_rô7ã@¢Ëc±8já@v³ðøæ@únö·à×@Îq_x0004_Ò@»N¾¯åÙã@«\ôü_x0018_Æ@å/nøJ%Ô@?Ao#÷ÃÖ@@CSùÞ@_x0002_sôö_ÿ×@_x0008_C_x001C_i²Ó@_x0014_+»|ÒÓ@áÓC®WYÝ@q_x0003_­_x000B_¶YÙ@_x000B__x0018_RÃÛ@!¡»ëuÖ@YÞð_x0006_ú.â@9±fîæOØ@Ül_x001C__x0015_ó8Í@ÕÐ§º_x0003_¢ß@¿_x0002_&lt;*Õ@(5c¼à@W9¥Ï,±Ô@_x0001_	å_x001D_¨Îá@öè)A*Bà@9øý;Ô@öáÑk_x001E_ß@öa_x000C__x0005_âß@µ!¢#Þ_x000B_Ù@k;ì-(`Ý@¾$CÚgß@fÕ6%PÂÙ@0ßÝVÔ@_x0006_ÜþS.õá@»0úÄ¡_x0006_ä@ã¨Õ_x0019_Û@ºÙ§]ÊÜ@%­e_x0013_»Ü@Ú[ç_x0006_/²Ö@§8}g:cÒ@_x001C_ó_x000B_ÂiÕ@ì¡Z_x0003_6ãá@_x0017_ÊðJ¢?ç@&gt;*º`å!Ó@_x0002_k³ÞÐ_x001C_ã@Á®~j?Ú@µ®k{Ö@¡(_x0007_Õ®JÏ@ò_x0005_¡!(°å@|RúíüÁå@¹î^^Ê³Õ@aO]ÞÚ@_x001F_H»ü&amp; Î@¶Xy×_x0008_Ñ@2_x0004__x001F_ã_x0001__x0002_ËæÖ@èÖñ?Ì_x0014_Õ@BÔÖí¿Ö@¤Þ;_x000F_íüÓ@ªrDâi_x0003_Û@ÔVÉ&gt;~â@ÉTðÑÕ_x0003_Ö@_x0002_»}_x000F_sYÓ@G&gt;_x000F_pÙ@ös6&lt;ç#Ï@zÙí_x001C_¢óÛ@nèó_x000E_ßÙ@§âùDâ@_x000B_ò_x001F_M(×@Ô é«Õ,Ø@:Â¨ýkØ@NäÒ_x0016_|Ô@r¨_x0013_s¬¡Ö@gdpsR	å@#¤t_x001D__x0012_Ô@ùä_x0005_pØ@%ä=¶#_x0003_Ô@äAø_x000E_Ë:Ó@)á!_x0018_Bä@_x001C_x_x000C__x000E_)Þ@_x0008__x000D_Î?'ÏØ@­¸Bx_x001D_âÞ@_x000E_&lt;^Úß@?_x000F_bÝvÚÜ@_x001A_ÓXG?Õ@e7aÞ@ÛJz	ºî×@_x0001__x0002_¦¡]3Õ@1L å_x0007_ä@_x0012_c_x0018_uL_x000F_Í@|P ¼UºÑ@_x001A_ÿ6_x0007_"á@´æ~àIÙ@N/_x0003_ßH¢Ð@ÔEù_x000D_û¡Ü@ëå;ÄÙ@Üû¼/_x0006_Uâ@ã_x001B_óÒ@ÛÇ@17bnØkÛ@DÀë0PZÖ@³_x000F_Éó_x001F_SÙ@_x0013__ë_x000D_àâ@&gt;JQ=R¥â@æ·ã8¤Ô@v¶ÆÒ@_x000C_«Zd«Ð@_x000C_aWD_x0015_à@C_x000C_ùÉg&amp;Ú@uóÞ_x000D_É_x0019_Ù@"ÂHº_x000E_Xã@zj wp£Ê@ùãtvÖà@óÎÃØÀà@&amp;+mÛhÚ@ºÂµ§ùÆß@î_x0008__x0002_ Ü@òÜòä6Ö@:è6£ô_x001F_Û@*I_x000C__x0002__x0005_£ñØ@Ý__x0012_u_x0018_Ù@±ðwû6´Ô@iÝeE_x0015_Ï@-wUÝ_x001F_ÿÜ@Ö[_x0010_.çÇç@Î!_x0017_GìÐÒ@_x0011_¶KÏã@]:8PÃVß@ªf_x0014_§N!Ü@ù!f_x0001__x001E_¬×@R_x0019_æçJrá@UA_ÕÜ]Ò@*F/)jÖ@s_x001A__x0004_¶RÇ@3ó{â¥wÑ@s_x0001_ÿàÓ@^ÔCTô×@dØ-;ÀÜÕ@ÒûX°A¯Ù@_x000C_)Ë_x001D_ÊÓ@8÷_x001B_}TÝ@ê¬fÅä@_x001A_ñò_x0015_.à@É_x0010_9Ó74Ú@(&lt;¥_x0006_ú¼Ý@@VîêcÃ@\à¤Ü·rÔ@²l_x0003__x0012_$Ñ@¬ÿ/ñ¢à@_x0002_ëå&gt;Üã@_x0017__x001E__x0005_wª_x0003_Ù@_x0003__x0006__x000C_.´7oÐÐ@p!æ³TØ@è_x000B_u_x0007_ñÝ@Eþ_x0019__x0001_Bâ@"J4ËÚcÔ@d=þÇÂ@ÔÎaÜ¨Ü@«_x0010_W_x000E__x0004_Ò@_x000F__x001D_g¡§ß@p_x001B_kiñÛ@¬+_x000D_áÉ@kî8_x000D_ýâ@6~Aa$Ó@o_x0018_¡jææ@d_x000C_}aÕxÛ@ÓÊ3¢3þÒ@À=_x0014__x0005_óÄÐ@?_x001F_÷_x001C_4¸Ð@ü&gt;§_x000F_Ã=×@ùî*wâ×@Õh¬]ÊÍ@CËçpó_x001F_Ö@~åQ ¦Ü@qÂR_x0011_æ@óíCÈhß@Ôø_x001B_è_x001C_¦à@Ò	C§öÙ@À§&gt;sûPÝ@ÌÏ_x000C_Ì_x001A_Ð@_ëè±òÅÎ@_x0002_óçºØ¤Ú@dY¨_x0003__x0004_Ú^â@Þç(µÙ@÷ï!_x000B_&amp;QÌ@¬æçNÑà@_x0005_D_x0012_t¾ÔÜ@'ûp_x0014_È_ß@_x0003_±xÐ²&lt;Û@ôª:b6´á@=ço#àÔÕ@ï[æß@3tbH³Ð@ar_x0007__x0013_¢á@W´i#SõÈ@`¯E_x0014__x0018_O×@¾$ÿJs7é@)_x0002_£Vä@bÏ_x0017_%ÔÖ@P_x0015_vñóhâ@^°aEÑ­á@/2azaË@(ÃÑÛýä@x¤â±UØ@E§BØ@è=Îª©_Ð@ÿ	~"oÞ@º¤Htá@Ë»ÜÎ¹iê@ÞìÓ_x0001_©Ø@_Eq4×@/_x001E_Ss¿-×@¥`ÙÎÚá@Óõ,_x0008__x000C_á@</t>
  </si>
  <si>
    <t>3da101e20ac157c549f799760cb0d974_x0004__x0006_r9åw»Ù@9ñÿ"¿ä@_x001E_ÝJ1Ü@±±_x0011_íö/ß@Ë_x0006_üíâ@R,³í_x0015_¸à@_x001E_Yz_x0018_ïÒ@µ#nêº_x0006_Þ@ÛÒE_x001E_K_x0012_â@A½ûÆ¡jØ@Ø2{ñ¤WÜ@_x0015_¥4§;Ü@_x000B_¹_x000B_,Õ@_x0014__x001B_øÌ±rå@_x0007_ÎÊ_x0003_¤_x0003_×@?_x0006__x0007_û¼à@¼â_x0001_®CÃ@R_x0001_©&amp;ZÎ@&lt;_x0002__x0004__x0007__x0018_Ö@ í_x001B_2Ñ@yÁ@_x001C_úß@Øfl.w&amp;ä@_x0005__x0011_|T&amp;Ì@AvüyÁíÔ@(ãÁÕSfÔ@vÁ-HV×@u_x0010_æOóÕ@N_x0002_©:ß_x000B_×@p_x0005_Yô_x0002__x000E_ç@ê#º£Ú@©_x0003_.VÅ@Õ-V_x0001__x0004_Zæ@¿»gû:Ò@ÛÊ_x0013_Ù@¶²+D+Ö@&amp;ß_x000F_w'fÜ@_x0006_Ù_x001D_(ÝJ×@[@!7Ðß@_x0012__x0003_t¬KÙÕ@Aó~sâ@5dÂÛL_x0006_Û@ác_x0017_3ÂÓ@AÈýØCüä@|_x0008__x001E_SjÞ@¾´;t6(Þ@R©]!MUÔ@Nä|ÒS²ã@B&gt;|Ì¨_x0007_à@PUàê9LÙ@E(;dn#Þ@H{VY_x0002_×@ÛöÔs6á@_x000F_ËW-FÚ@ULç¹Ò]à@_x001F_ªg$¼Ü@_x001A__x0010_®_x0018_TÞÛ@t;áæÜ@¾-_x0018_èÙvá@Ö%¼ÛØ@à"0 _x0010_vâ@¾0À3Ýà@Ï^:üüä@=ú_x0001_K_x0012_Ø@_x0002__x0003_&gt;?£Þ¼Ê@WE¼òÉ!é@ÊO£½9ÒÑ@øx+aÁTÔ@=_x0015_HAùçÙ@¾Vvö_x0012_Ø@\_x0007_ÇM_x0004_ãÑ@IR+.fÑ@å~o_x000D_ò_x001E_ç@â/_x0012_Ì2Å@K~êcß@sM_x0014_G_x001D_Ý@4Pà~ná@=§¼¼Ð@Ü%_x000F_+Sß@(ÂºzÕ@_x0013_ÐþDá@ÛDAº Ó@;_x001C_PF_x001C_TÞ@*/_x0017_^ùw×@,`ÉR¡0ä@kîk_x0001_íâË@£Ö5}r_x0007_Ø@û_x0010_g7xÖ@Ö84[Ç¶Ð@µ_x001E_Ï-Ë·á@Àý@_x0012_OÔ@*×"Hñ+Ï@Q®h0~TÙ@fZ`oëÝ@_x000F_¿%íWá@jÆç-_x0001__x0003_¯«ã@¾_x0002_?I_x0013_U×@ú'L_x000D_ý9Ø@X¿-!3Û@JTÃ&gt;áæ@­_x0018_Ó_x001B_%uÓ@±_x001B_¤J_x0016_×Ü@ïW_x0006_ª_x0013_ûÜ@ëµ/ ÷±Û@2#ìê_x0011_à@Ó_x0016_ÍvvÑ@¡-65ÐÐÙ@ðCJüå@Ïî:ÍÔoÕ@sYCyGá@ù¢Ü_x0001_ÉeÔ@X!&amp;~pé@_x0001_Xæ3;¾Î@#ôô_x000D_Ò@Ìmâ_x001D_çÀÔ@ãÔGÃ_x0002_Ô@¸ûx»¥ä@ØÉ8^þPÖ@QÔ_x001D__x0011_ã·Ü@gtÔõà@Å$þwÔ@%ë¾p_x0011_ä@Y4_x001B_û\üÙ@_x0019_ªþà@ÒJµBtÖ@N`GÊÈ_x001D_á@×_x001B_dÿç@_x0003__x0004_(_x001D_îS·Ö@-òÉtÆ´Ñ@°¥Ðþ7µÛ@]¦³»,_x0019_Ù@Vßl±Õ@Þ_x001F_ñ©ÏóÙ@ãmtò*Ý@øVæ~%Ò@_x0019_¤Æ2×ã@ &gt;_x001D_Oæá@©.dôiË@¬äR_x0001__x001D_aÜ@cÎØÜhá@_x0004_ö¿&gt;»Ò@ò³÷_x0004_é_x0016_Ñ@4Ú¼ø]ÒÝ@60uÂ3æ@NÕB:_x0014_´å@ÊÊ"¹ÉÎ@&gt;³iõÙ@Îv&amp;ñZæÓ@_x0010__x0010_°)`_x0013_Ö@y_x0017_ÒLná@°¼ï_x0011_ºÒâ@ÁÙp×Þ&amp;Õ@_x001E_F;·Á_x0012_à@¦  ]lcÔ@ dÿ_x0002__x0018_ã@r;°¡áÝ@ÆFXÚ@IJJ?jSã@ ¬øt_x0001__x0002_üÀÎ@Rà&gt;*_x000F_Þ@_x0010__x0008__x000F_v­&lt;Õ@[ÌYj¤á@_x000C_f\6$øÛ@RÓ/¶â@_x000F_"EÄvÐ@9Ð_x000C_Ä_x0010_m×@´xXvÓ@ØÚüJö¿×@/z{VøÓ@_x000C_+Í_x000E_jÒ@k_x0001__x0006_p©xæ@³h_x000C_@ãÚ@\V­I_x000B_âÞ@br&lt;_x0016_Î@ÕÇNÅ{CÜ@HÞKÙ¼¯Ò@×)KÍÒÌÞ@³OhW§dß@_x001D_ °³Íà@ÒB]«ÁÓ@°®¥½Û@_x001A__x0010_F_x001D_ßPá@ó9æàëã@6¸3ã{Ú@&amp;_x0015_TÃ à@_x0014_#W¹z¥à@ÑÉ_x000D_ÎUÓ@§Ê{_x0018_M?à@:ÚX«·_x000B_Ð@fí_x0001_Ô]Ü@_x0003__x0004_õ_x000F_¨|*×Ü@ä_x0016__x001B__x0002_3Ù@ïqåh¼_x0007_Ø@'$;_x0001_â@_x0002_éháÙ_x0003_Þ@|+,CÔ@U÷_x0014_­3Ã@_x0012_Ð,_x0019_Ü@oÉÍë=_x0018_Ó@8 _x001D_k¬®â@ÐEÙ«_x0015_ÿÞ@Ù^Ê_x0010_@lÚ@ëØ_x0002_â@Þ_x000F__x0017_ÌÙ_x0017_ß@Dõ~_x000D_Ü]Ù@_x0012_Zh`&gt;å@­Ô_x001F_qÕá@EèC¨!Û@¶û¢_x0013_N à@¿_x0012_xÞ¢KÐ@öæÐ5°à@IPDÝ$_x0008_Ú@Ò_x0008_¾ßîðÑ@_x0008__x0003_?&amp;PÚ@Æ§á\V_x001B_Å@ÆV2Ú@úR\t3É@ñìÂó¸é@ö_x001B_´ì¹_x0007_à@Mu_x0019_èzä@éÍïÇ_x0019_·Ò@!g9â_x0001__x0003_î_x001B_Ö@_x0010_=Ý±rÐ@|ÿÌ£R_x0002_Þ@R&amp;Ò_x001A_ÌRÒ@_x001D__x001D_$&lt;Ù@;¼V/_x000E_ôÐ@Ìi1_x000D_«Ò@$æ]!O.×@¬[`PCà@²ÏéeÓ@s¡5­ÉçÜ@PùøeßôÕ@ËM_x0002_U?QÞ@_x000B_&gt;Sè_x000E_ß@!ÛûØµØ@ãjý"%Ò@]_x0010_5ÊO0Ð@*_x0014_ÂÃÂ÷Ê@i@b{¤eÚ@_x0008_~*f_x0004_Ü@då¿ÕöfÒ@`ù_x0017__x0011_÷á@40P_x0005_¥8ß@³wzw7Hß@Ã_x0019_^S0×@M¬O_x000C_,Õ@U_x0012_0_x0016_¨±è@JòÄq×ØÙ@îöTãÛ@¦Ú,!_x000D_Û@\Ù_x0017__x0019_ ÷Ö@½Ü6ñZ_x000E_Û@_x0002__x0004_Ï±Ç²Ü@T²_x0002_ùÉÓ@_x0001__x001F_9ÒÒÜ@7K_x001E_6b_x0004_Ø@_x000B_ì&gt;æ?ÍÕ@Ëk_x001D_[Ù@©_x0008_{êÆ`á@_x000B_2Qekzá@9_x0010_Ö}EÝ@H½óÂ_x0007_Ú@_x0010_¾Ð½ "Þ@_x0002_xFßõÉÚ@y^_x000B__x0019_{Ñ@ÍÕ¯_x001A_K°@}C~ýÖð¢@g\v©@ªÏÂ¼£@EÉKÁ@[´L_x0005_{m¬@[_x0003_~aß[ @a¯iÃ+¡@#È¥6_x0004_¢@Æo1%\£@¼8MKº@­R ©M­@xT_x0001_Ä^{¥@9¾6+3®@¥®xXÈH @&gt;ÆÂÎo@½Ñzzñ4¤@aÅúZ_x0017_@éi_x001B__x0004__x0005_e!¢@Àp_x0011_pä¢@È«Mp¾J§@:&lt;¤¬_x0004_e£@¸È_x0001_@YëÆ JÞ¢@Q¦ßïÍ@gz]_x0016_l£@Q­&gt;Ì4à@k_x0019_o_x0013__x000E_u@éë(f_x000B_@_x0007_§kB&gt;£@_x0019_Ô_x000D_ åª@_x0004_÷	©dÈ @ÃÊí^¹_x001A_¥@_x0007_/ü_x001B_â@&gt;ÈÊI)@cþÍ:@_x001C_7JuÖy¥@µ :b_x0012_S @Á_x000E_À¤@¹µ{À¤@°Tv_x0012_öÉ¤@3x+Àzª@§Õm&amp;Ô£@?(y_x0002__x0017_#@¹¸_x0013_³_x0019_@³5ãÎ_x0003_Õ¡@Ø]_x0005_ã­@_x0018_]æEr¡@m®öô(±¢@T_x0006_\)ø@_x0008__x000B_àx£@´¶4u±@Ê';?"Ó¡@+?ØûÉ@&amp;áL_x0018_ÏJ¥@`&lt;E¾Ï*¦@Oé6_x0016_FÖ£@_x000F_áç&amp;g_x0002_¡@èBvÿËå§@ù_x0016_ÄWFÖ@!6é¼ø¢@_x0001__x0006_'9Â @w¶³júÙ¯@wt-[h¤@=_x0007_ß&lt;GÉ¡@_x0008_^Ó_x001E_Ì@âFYÄ_x0012_¥@÷¸øHF©@¬5ï#Ù @á¦ßw6}£@ðs!P_x0003_«@|ìà_x000D_'®@_x0005_Ê_x000C_NÎª@ÕÄ×Ó¡¦@_x0007_]Nb_x0017_G@mäpéi@¨_x0007_À_x000F_@gÏ[Í	@Ï&lt;(ÞÓÕ¥@ûÜcKú¢@;X¡_x0004_W@ úÙ*_x0003__x0004_}¤@I{òì`©@_x0012_âk_x0016_&lt;7¤@ùM_x001B_ê²_x001C_¥@ëh&amp;Ô|$@w_x0018_»®v_x000C_@©à@éð@Ö_x000F_CÎ_Æ@´¹]»\j@ÏÄ?H¹Ê¡@_x0011_n½nÁ_x0006_­@SõÞÏ_x0002_4@Q¿ÏH=ß«@£_x001A_Õ}L@_x0019_dCuJ}@_x000C_¤«áxD @cç_x0011_\ @M¾?¨@h²nÑ{°@Ãê_x001A_×@_x0007_±ÂD½@e_x000E_ÔÐ_x0004_ê@ð¡_x001F_**Ò©@¬Aý^Z9@_x0005_WJlaJ@3îù¸h@¯Æ*Â£@?qCc_@[«±ãX_x0002_@_x0001_M_x0001__x0013_Så @{_x000F_Jðf÷£@ÉhÌÕù@_x0001__x0002__x0013_çì Ò@5N!Q§,@Çdé!Ç_x000C_£@2P«õL,¡@%_x0011_v:á1¦@Tíi&lt;z @¡í	lFR¤@ýbû¹Ý¢¤@tvxjÅþª@[h	µ={£@¥'&amp;B£@;ÁæQ¶¥@ëý\_x0014__x0016_¢@_x0013_ø_x0010_+û@´â_x0014__x0001_;©@ë¾|\ì¨@[kÚb?¸¡@k_x0010_`4?ó@ _x001D_zûÒÁ§@}-pG_x000F_Þ¡@m*ýx)¥@÷¦ß&amp;i°@ký_x0008__x0008_Ïç@ÃUkqÏµ@Ü/?-LÄ@4Kbj^@_x0017_{/kL4¢@9è^$W÷ @­_x0008_ý²SE¨@×K«8L@(_x0016_7ã_x000D_ª@hÈá_x000C__x0002__x0005_d«@|ï_x0014_nRv¢@_x0007_AÛ"ÆÏ¤@=®t_x0016__x001D_@_x000E_fØ÷(@ÿ&lt;m÷_x0014_}£@Õ/´Õ3ù¤@úË`Ì­§@pª|²d©@bÊ:!Î@_Ï_x0012_äõä @©|¿}@-cz|[É¬@A_x0004_þdJ]¡@*Çýr@1êVdh)@«6E_x0014_¤@_x0013_ÚÀ_ç´@´ãtÚ»j¥@øO_x0017_~_x0003__x0018_@Å_x001E__x0004_zçÅ¤@®_x0014_·g¤@_x0013_xvÿÝ@-u¸S6%@})_x0001_eÿÒ¨@¿_x0003_ü\@¨~íéïf@íûáæ[¤@V¬õq¸@Ïµùä¢@_x000D_P'±¡@ì_x001B_óy_x001F__x0013_¦@_x0001__x0004_­_x0008__x0013_Ð@_x001F_·÷y	3@£ËY÷Ý¤@©Öj·¤@]¡­¥@yÍé_x001F_Ô@c?á¯ @_x0006_F « @¯w§Åê @ì+Y]_x0017_}@ågÓa_x001C__x0003_¢@ËB¶_x0011_û¥£@ÈTÞ_x001B_¢@¬¼Esù@7±õê6_x0015_¬@ß¥_x0016_=K9¤@¹_x0001_ã@_x0019_´¹ÁU_x0007_§@m`xäú¯@h!Õ´±m§@x_x001D_O`5_x001C_@¨_	ãh@FJí_x0002_+æ@4^!_x001B_{Ú@dª[ç_x001B_@	õ9_x0005_~¥@ìkÞ¡§¬@_x0015_ýº}¥@onë_x001B_&lt;£@Ó)[Ö_x0003_¾@¦¹&amp;:_x001B_@÷_x000D_ñ_x0001__x0004_l¤@ú _x001A_,_x001C_a@K_x0015_±	¥@UÏæ_x0010__x0003_@Ï®áØTx¥@_x000D__x0016_£bÿ@_x0008__x000F_éÑóÁ¦@§øÉéH§@T_x000F_7¹Ä5@Ðõ±`@·Ô­Òz @|_x0007_äI0@gáG_x0003__x0017_9¨@	°_x0002_K½ @øý'Äÿ@(.âWÐ±@^*of²z¢@_x000D_m_x0015_`ù§@$¹É_x0013_&gt;¬¨@_x0010_9'_x0008_Í²@Á_x0004_4.Cô@Ù_x000B_lÆC/ @_x0014__x0005__x0003_²SQ§@gü_x000C_T3ì¦@_x0010_V­Om£@µ¦×·À¯@¹£îHqC@øé§q¡@³áô=_x0007_@iÂæ¤ñW@_x001A_Â_x0007_Dú_x0008_@Ä|'5K¦@_x0001__x0002_äÈ_Kü}@§'Øµ_x0016_è@Zû¿{6@YÓÃ @ÆXæ¡) @ô_x0005_ÑH£@÷V¤tR¥@_x001F_]Df¡¤@þA×@UDIÐ¹¤@ÑTÊ;W±@¹_x0014__x0002_ýñ§@Ò¤__x000D_Â­@lð éÑ@¦@®ÌTÉ_x0004_@_x000B_%_x001F_¨} @ãwïÎíð@9&gt;ð_x0001_Ú¤@ã+)Dô×@¯=rkýL@É._x0014_S¥@¬À~xÂ@PÜpÀ_x0014_@+Ì_x000F_ä_x001D_p¥@w§_x0003_ä'G@Ý_x0005_»P¯_x001B_@_x0003_~_x0001_:­@¥)ç!Ð£@nßçñ@1¥ë¨ó@3/êu¥_x0003_@C|Ò+_x0002__x0003_¢@wô´h5å @L_x001F_à*(¦@_x001F_*§á­¥@,c_x0011__x0004_qa«@H³ï@ õZ_x0007_¤@5îõìr+@ÈÇ_x0013_öMb¤@Ûf¡yª©@éñ:ÎÌU¢@LVwïâÛ¡@«¢=Ýº	@A%¼Â_x0012_®@fë¼SX+@A°6Í¬@A¨]_x000C_ßy@£_x001E_c6à¬@}ð_x000D__x001C_­ @_x0001_k_x0012_Åu@[_x000F_³ýÐ¢@ñÎä-×_x001A_¢@_x0019__x0008_´	Ð¥@`î¬_x0005_@/Ð_M"X¡@à)_x0004_¢_x0002_«@Ï_x0002_ÑW@9¬´c¨@è»õñFw@!»¯°¢@«¡f@ì0¯K÷ö@_x0001__x0006_'_x001D_¿]ë @hÓKoz @ó7äù{¤@×`{ì©Ê@_x0003_bkX²¨@70Í$_x0003_¹¦@z¤_x001A_~'°@F(ZÖd~¡@Ã(×GC;@¡Àá?_x0001_õ£@3nÕv"¤@8@Óÿ_x001B_³@ý_x0016_åê_x001B_¶¤@£vIõ¿¡@?ÆN_x001F_¸@DçÙG	&amp;¨@]Úá_x0006__x0002_"§@½¿wAN÷@É_x000E_'W@_x0008__x0014_ÉÍæ«@éE_x0001_ÌöÍ®@öö0ýë-¢@_x001A_ÅK*@;ÑóLZ¡@_x0007_Ø_x000B_	/W @n¬4¯­@_x0011_´M_x0004_¤Ò @TH³È§@_x0017_ð_x0003_$@S×GË`_x0001_¡@=#Bª÷ñ¡@_x0005__x0012_Ê_x0002__x0003_ÿh­@Í_x0004_h_x001C_Ã@W_x0008_òHH_x0010_@KÚâ_x0001__x0011_b@÷ýï_x0001_»`@yfKhã¦@F¿Â9¨@_x001E_põÔ·ó¤@Ks&amp;ÄzR¡@ÊD¥_x0016_&amp;Ï¡@ý/.¢_x0016_'@_x0008_­å[@ÎÞ!ð_x001B_A@_x001E_52®@õd_x001A_dG=¡@[û"j"_@©c¡ê_x001E_ÿ¢@§£5r_x0005_£@µ_x000C_åÀ@Cb¿qx@GxIGE§@ñ´ò`@éØ_x0013_Xn£@7¢Ñçë@¡ÿfíi©@GÄüøã_x0011_£@ß_x0012_H_x000C_Ëª@«¤+ü:é§@¡9V	_x000C_ª@Ò¡_x0018_K'¤@ª@ãZ@k¹ßS_:@_x0001__x0003_9]ÿVÕ¤@ï"ki_x000F_«@ù.!r_¯¦@?zõxo1@8L_x001C_±#	@ó|ýÆ£@k_x0011_m&lt;«@_x001B_aÄT\«@-kk@µW@´CãPj¿¤@S¡Òè@ÀJ°]YÛ£@·_x001A_#láû¨@(_x0013_~â­¨@øUéóª­@BAh?¢@Á¿4_x0002_w^£@4_x0004_X~A2£@_x0001_èÎòC¯¢@_x0001_¬ëÍ@ÕvBÍ7@ö ÂÓñ¡@I?U·bC@À-@5@W_x001E_Ù; @80/KG]@íR~n¨@á_x0003_A_x0004_»@SüCäÂ¥@üß£TÑ@HÃmw¯/¤@ç_x0001__x0002_®¹@?Èð&lt;·ª@M¼#¶2f@X1¸ÍO @CÓú_x0013__x0008_¢@`ëh¸¢@	dàêv_x000D_£@_x0008_M}_x0016_Û©@\Òe_x001E_Àl @oODßDË¤@»:«/þ&gt;¡@X¯®ú@V_x0014_±í!¤@ýj_x0010__x001F_C@X¨ìó1@YÃ ¹_x000C_£@Ðß_x000F_o¡@9_x0005__x000C_¸_x000D_í @Ýt_x0011_³oÁ¢@_x0012_+_x0018_©¶K@63?m¢@Ð_x0011_ÿ£ý_x0015_@ßyÚôwq£@OlÐ"¤R@d'Vó@çG+¦_x0005_@óÖMYWR£@&lt;_x001C_XFmO£@d£)²Îï@Û_x0002_"!h§@íÖ&amp;E@ ôiñ¿@_x0001__x0002_&amp;_x001E_ìI¥@Ô&amp; ¶Á@«é¡_x001C_º¾@£ÁAÍU¶@iØ&lt;Ý;®@g×Ö5_x0010_z¦@s`³ÓÈô@]*Å´þ·§@ç_x000E_-ç_x001B_Çª@J_x0010_¼Ñ ¢@¥#Öª_x0005_£@ÉÕª._x0014_@Õ_x001B_@_x0004__x0016_O@_x001E_´d¬&amp; @ªò{6w¨@	}Í'_x0014_w@Zâ,ÿÉ@ÞÈÆû8¼¡@ýlúLë@Ûþ¼{_x0005_¨@ÇÕj±@iÛNdÓ¡@ãÊæ(d @a_x001A_ÙþÀ§@_x001B_¤áHß§@Àk?_x001A_W¢@9_x001D_$.8½¢@±êÞ~oK¤@Üª_x001B_ïï2ª@pE+ØsÔ@_x001C__x0016_Ò_x0001_b_x0003_¦@¯îÁ_x0003__x0001__x0002_½ñ@øg_x000B_gm¥@¯_x0002_ÉðÚ¡@ì1ÝÇÄõ¦@&gt;ñCR^v¤@ñ9²|®@!~À,¨£@¥_x000B_þÅYº@À_x0003_¥0Fø¯@Cd_x0018_Mõ_x0011_¡@q]+µð_x0008_«@[ñMë!@Á3z¨¤@Ä.&lt;_x0006__x0003_@_x000D__x001D_{hõ¦@&lt;y¸¿q @fÃcà_x0012_e¤@å_x0010_ÕÎK*@áß³ur£¡@_x001D_ÜÕ¿@1Õ¸3öÜ£@ £_x001E_b¢@¸c5Obnª@0VO!5@`Ïª_x0008_p©@8§_x0012_f&amp;¨@î²_x000D_B7 @y;&lt;Êªè¬@të_x0002_æó¦@Õ{_x001D__x001E_K@æuUoÙ¡@P\`_x0019_W¥@_x0005__x0007_ïÖ_x000D_ö[³@.Å{_x0007_Ô¦@_x001B_~f_x0014_n @ïNðOU¡@ß¥@³_x001A_@ù_x000E_Úµ(¡¥@sºuø)ì@	ê_x0006_Í¼@ÑR2{§&lt;¢@­ø¢3@Å¸y_x0005_H@sßêß_x0008_¶ @sCð5Ð@»@_x0003_bâÕª@ü@öYð¢@¤ør,æ§@¼í×«¾¡@óú&gt;¥_x001A_@'_x0006_;ë(Y@ã0QJë£@;¦(SA_x000C_¢@)9¶%ø_x000E_@_x001B__x0002_/¸õh§@PüþÖ@y_x0015__x0004_?Ý_x000E_@À¼|î_x001B_7@pú¶[° @ïX_x001C_Éªü¥@¯æi¢s£@ó0á¡@_x0001_,ÅM@%_x0017__x0001__x0003_ð©@-º/K8§@Hï|ëË ®@_x0008_NéJÖ@½ÿAk[µ@¤_x0013_SêÜwª@{p¦v@Ü?èõcÜ@T¬éÙZ@¾Õ,âb¦¤@_x0001_D*ÿ@Á`YÐ6C@p9¤û_x0015_n@â×_x001E_å£@K_x0002__x001E_]yæ @]¿e_x0007_7¢@O:_x0011_ò@!Óë³¢&gt;¨@Ñ ïD5 @è½¸L{@9_x001A_'­_x0016_¥@©W«úâ¾@5Y¯P¦@É¡1jæ@Ò¶àhr§@Há7¬­¥@L ÆüOT@¤6Wò¾¤@ùë²X¯A¥@ÎkÁ_x0017_² @ò|_x001E_p£@WÔm×æï¤@_x0005__x0006_D$n5,¡@ë~Ò«_x0010__x001E_@]%©_x001A_ñ§@ù@ø[³ª@B]_x000E__x001B_9_x0011_¢@¹Ñ;Å1£@¾ÃÈCb'£@ÍÏ^éB@ß QßM@i{º_x0002_@;-ÎYÙ§@Éb_x000E_ÿ®@ýâ¢+@X9ï(Á{©@Ö_tT¡@ñ_x0004_&gt;:_x000F_ú@ÁÅ_x0004_tÜ@²Ö,àê¬@¥_x0018_£¦_x0002_­@÷èÓ}¸ï@ë4¸±é¡@j'So_x0015_@Ë¡t¶z@C°~Ù_x000F_@_x001E_íÿº_x001B_@_x0003__x001B_Éç¯T@Û(¥i¦@qLØF_x0002_¢@_x001B_ÉaþRË¨@_x000C_q@mrZ@cùüiÌ@_x0011__x0001__x0001__x0004__õ @OM$(Â@§;I_x0013_l¢¢@Ið÷	ê_x0013_¡@4.ÉT÷[¨@_x0014_ºBÕfà@ã_x0015_ñÇã_x001D_ @ÑÖÅS·G @h0_x0019_ÉºP@àÄîå,@ß@ïm_x000C_¬@_x0008_ÒÂ@QC«_x0003_ e @RHÚ®@_x0002_Ki¹£@áÖ×VË_x0002_«@h¥_x0003_³^_x001B_¤@_x0005_^*_x001A_ @_x001E_{,P¾¤@_x0005__}éZ&lt;¥@_A&gt;O&lt;£@#ÄË	ÿ®@µeªÏ@¤@y_x000E_£_x000C_øè@»×|D@ B_x0010_+2µª@_x000C_B_x0010_N_@¥ÀÕú_x001C_£@#TI´¾Ø¦@exDÿêÛ @½é®~¶-@.¦^§_x0016_£@_x0002__x0003_GVÒ_x0003_¡@{úû]q¨@/%D_x0019__x0001_Ï@Ë$ìåG¢@°U:AÀÍ@"µ0M_x0015_â @_x0019_Ô9Õ¼*©@¨_x000D__x0017_§mÜ¨@JÚK_x000C_@ÌHwgó_x0008_@»#gÛ9@_x0014_ft°q¥@]ûÛïn¡@N¢^Û» @-X¶M¾Ê©@Q_x0015_úJÂ@_x0019_¢ÚHs¦@Di"ZvV¦@oÇH_x000E_=¡@|,y_x001A_Q/¥@±Ie°_x0006_À¢@CÑC1_x0019_@Ñ$ÂM_x0015_¢@Ç0¸]_x0017_¡ @¼ê¶øº @ì@õùó@­îØ¸@É¤ãè¿T£@_x001D_%k=4µ¯@hÉ^_x0016_@Áòd_x0002__x001E_jª@Ñz5_x0002__x0005_ä¤@Ç_x000D__x001A_ßÀ¢@¡Ý_x0001_(@Ã!_x000E_C§@_x001C_WÔq&amp;}@8_x0008_?Yã@D#°fó_x0018_@ïîO2J@ÀDWÍT@(_x001B__x0001_Zpð@ =¤U&amp;@R; _x001F_¡@»6´dÒb@{O_x0013_½¨£@83_x0007_µh«@xAry¥@`{7%x¡@p}ÃYQÓ£@UÈ=_x000D_Ú@ÐÕÛÐC@í_x0004_tÃÚ@åT_x001D_ê.¦@«2)þzª@_x000F__x0014_\O_x001C_­ @e=ðô&gt;k@ k¸w8 @_x0003_²ø_x0004_ö£@_x0011_²ýw_x0001_X¨@-¸EdÎ/@!$R¨_x0005_@	ã=_x001B_£@kÉ½_x0012__x0006_@_x0001__x0002_±__x0013_k_x001A_¥@KX_x0012_òð ¢@È_x0011_gr³@@9öf_x000D_R©@óRW,Û_x0002_@?ËÖ_x0010_®@C_x0008_þ@P¢@_x0019_¹ïïR@URp±î[@TÔ&amp;ðJ@¥þÞ_x0014__x0004_ý@¡&gt;9ô¹Ø@9_x001D_é^Ü@_x0004__x000F_5Aï@ÿ6À¿_x0019_£@°tXnl­@÷ið¤@_x001B_¡z5Ñ2¦@_x0006__x000C_-_x001A_O¡@ÕoÔLR£@Í_x0010__x0015__x0011__x0010_y@?òE!÷@¬LE';Ã¡@pwàx~¨@ªéï_p#¡@Oõk_x0007_Äà@¬35il¦@Y-_x000C_ø~8£@Åüõbê¤@UË¥5w(¢@£-ó§@Q4_x0002__x0004_Õ_x001B_@õç^_x0006_ï_x000D_¥@Dð-«`D@´ni§@:xFÂ£@_x0007__x001B_ _x0014_@Ômÿ1¢Ï°@7X}/_x001E_s«@-Ï_x0014_u1p@Àqìï¨@}@\l§@u!_x000C_Aü@@y¯_x0017_%ý«@û_x0014_ÃA!9 @g._x001A__x0011_×T @5ý_x0012_9âÔ@U±þ_x0016_`J¤@øÌ0*¶E§@Ý'4Ñ±@?ó7_x0001_Æ[ @Ô±_x0005_BÃð@}_x0019_ï©ç@1Ö!i_x0006_Î§@oòÓµº¦@L&amp;îO¸'¡@Lìÿ©c«@iVÜ _x0004_£@ËË_x000B_¤Ê¤@Ïd_x000E_P=Õ¨@mçÇJ¦@}!_x0003_NË&gt;@Î_x0017_ôF'_x0007_¤@_x0003__x0008_$_x0019_](d_x0018_¨@Ó§_x0016_G @Ìü _x0018_å¢@h_x000E_nxoÒ¢@¹²´Lº:@ÅÎJ_x0011_í¬@_½cZ¯@©_x000D_´N¹P¦@ûØ¯¬¯@á_x0003_Æ³_x0019_&lt;@û_x0002_`«^u@+zÑ(î@QÖÕ\hQ¥@uÞå=ôÝª@Y_x000B__x0003_S8Ä@_x0001_ó¥¢¬ç@ÙWr_x001A_3@¬ç_x0008_'_x001E_@ñ_x0015_jDÍ@hXáø~º@@_x0007_ÌEY½®@ñ_x0017_°_|Â¡@³³_x0004_èr@Å_x001C_=ÈÍ	®@©O¤_x0002_N@=b¿__x0006_¡@Cb_x0005_@Ä_x0008_úÄî¢@]!}5|_x000E_@ç*_x0016_\z5¥@mYE;º!@_x0001_ïwS_x0001__x0002_ïÁ¨@ÎB,=3_x0004_¢@,]/_x001F_DX@W`R!_x0005_û«@S¾_x0005__x0014_âF¤@ÔÍ'øÎ_x001A_¤@m'×f_x001C_@_x0013_Ûûm_x001A_Cª@_x0003_SP»_¥@ãêñ{Ý @Å|í_x0017_¤@s_x000B_OsÌ­@Ïó_x001B_Eó~§@_X:_x001E_¡@Çe4MnÒ¥@_x0015__x001C_E`_x0018_(£@¼_x0002_t_x0010_8¢@£'¼iD£@¨çÊ"I§@ä[n}` @ÕÕj¨@¨ëªïª|¦@i~øúû{«@)üUY_x000C_ @_x0007__x0017_?Ó@}L1Á°@cj§÷Â@õK¬_x001B_@)_x000E_0ÖPE¡@Ô9¤U¤_x000C_ @{´^_x0012_[Ù@·mä²è2@_x0003__x0005_ÜS?gíÓ®@gêÂºC@e2T_x000E_Gí¤@÷_x000D_Úh¹£@_x0015_+_x001D_þ=§@üÞhû°P@=_x0019__x0005_rcâ¤@à_x0002_½øx£@Äj&amp;þ_x0007__x0006_§@$±_x0001__x0002_£+@}½Ù_x0012_8¤@8ÉÒ¡J@å*·Ãëª@I«H@mä#þö_x0004_ @ùkôJ#@ÈKðÎ	I@G~i¹§@W«§V_x0018__x0014_@_x001C_:_x0017_0öÇ@6tðÊþâ @ïæZ@Jò£@¿~ÿÜæ_x001F_§@8³ßç&gt;:ª@S®þ¶_x0019__x001C_@§_x001A_³¨&amp; @_x001E__x0016_"\¢@cp_x0004_­¨®@ç ÄÏñ@ËgmÜ_x000E_:£@:_x0004__x001C__x000D_R£@ò#u_x0015__x0002__x0005_¥v¢@í.Â_x0005_¦@Äs_x0011_	H@Ásy#à5¡@_x0018_Â_x0004_cP­@¿N¼_x001B_@Ì©_x0004_÷	§@÷{Va2@k_x0001_o©õ°@_x0002_"Ò~@EÉð_x0017__x0012_@_x0010_=ÒÞ«@Æ__x0004_	®@õ¤öùX«@Ë·K(SÁ@68i_x000B_B%£@ÌðU_x001B_¦@_x0015_²Ë0¨J@1äS(Âª@;xg§èR¡@qw!vã¨¦@m²¸ñXð@h´_x000D_aÒ¦@ÍtzTq¯@à&amp;èo_x0010_J@&lt;bF³@ËÃ5ÿÏx¢@_x0019_Í's» @_x0001__x001E_æÉì@?_x0015_ö_x001B_5M¡@_x000C_Iøöq£@KÉÝ_x0003_þ1@_x0003__x0004_w³gCtª@+¨Ñ¾_x0015_Þ§@qtí¢\F@s«hë¢@_x0005_Ú½Ë{6§@¸òÿÄ¨ù@CEJ¹6É@x(ûá£@óêFÏX­@h_x001C_Yø_x001A_ð¬@1_x0005_l{@ÿÌ]N¡@hAy@k_x0015_@â*o@g÷ÉÂ»=§@ëPê_x0017_ø_x0018_©@_x0001_ÍëÉÓ3@Ó²ùWn¥@ÝÕ&amp;;/@TYu_x000D_ª@³¡' Áë£@_x0002_[_x0003_/¡@_x000C_c¸©Ä©@k_x001D_ûM¨@á_x0008_ë)_x001C__x0004_¤@À_x0004__x0014_HçP@eÏe"ã§@³îym¥¢@ÓÐ_x0018_oêò¨@¿±Á°ó@LÀ»Z_x0016_&lt;@_x000B_öu_x0006__x0007_ló@Ë#Q¹ª@?øùYs @Y»_x0011_i@_x0006__x0008_@7ö­@ÍE_x0008__x000B_í¡@9_x001E_1²¤@ALº_x0011_Ó_x000E_@ã/ßØ§×¢@µ}º!Qê@ÆÜ¤@"5ðäÄí¤@'©@g¦@Ã_x0003_'W_x0002_@_x000F_ËÉÃÓc¢@#À²Ñ~_x0016_§@ï÷2_x0015_Öª@Ïz"B½§¡@qÅµ_x0004_¥@pÙ_x001E_÷ø1¦@lb_x0012_ ¾Ç@4_x000E_¥ ¼©¥@Mxväôd@cD_x0006_8é¢@Nµ_x001A_S_x001C_:£@_x0006__x000F__x0012_¬Ì @õKîE(_x0005_ @cßª0¤_x0001_¨@Wð@_x0006_¤@_x0017_¦ä:Ð_x0004_@qôc_x001B_&lt;@»³a5s»¢@_x0002__x0004_éa_x0012_å§u@K'äåè¨@5Ùr_x000E_ª¤@1_x000B_¡@äË_x0017_¶t_x0003_¨@_x0004_º2º¤@£T^=é @_x0018_$Î5+S¬@&lt;_x000E_ÆAÇ§@¯E-p_x0016_¢@ó¤._x001A_h¥@Tnõ}.º@Þkò®@¦@Û-&gt;ÃZ¡@m¶R*éë@«_x0005__x0002_*Ä¡@_x0008_5&amp;s$@/³¯!º¡@_x0005_§=øÌ@Kó¢¼%±@H%ð¢_¥@_x0011_GÓÌN«@ágê_"ô@LØz@_x0015_ü&amp;í(@ýT3m_x0001_¤@_x0018_3_x0018_yen@_x0013_¾_x0012_Ã_x0010_Ó @¤¥s½@»7_x0011_¼ä@0Òiè@;z _x0002__x0004__x0016_¯¥@Cv¿7Ý_x000D_@÷À#_x001E_1E£@kL¡2F@Ý3¬8*6¤@²º)â´¤@kçiR;y @/9§.ÜÆ@|ÀF¸¿@_x001C_¸Ö×ú@FAR_x0018_¡@_x0005_°©q­¢@Üÿ_x001C_I@Õ_x001D_¢Ê_x0016_ô§@ÍÊ_x0003_nÐ¤@ÍOü¤ÏÚ¤@¯wYÓ_x0019_ë@·¼å_x0014_»:@ã¶Ê_x000E_pv°@¡ØK:;¡@cô±ù¢@o&lt;WÈÀ_x0008_¢@%wÊvÕ@)$ö	¢@cvÚ«!£@ÅuCV¡b@_x0001_j{ááÿ¢@%2_x0014_$ì_x0006_ @dåSª_x0011_@_x000B_ÝG¾ºç @7¶Nã³+§@dí_x0016_äM§@_x0001__x0002_{µþØº£@0~¢,_x0005_®¡@`)~À_x0016_¤@_x0001_P?ùÛ¡@÷}h_x000F_ÌN@fèÏXÂ\_x001D_A·ó½4}_x001E_A_x0019_sX¼_x0019__x001F_A`AsÐN_x001E_AÒº)³_x001B__x001E_ALú®_x001E_ä`_x001F_A´S=?_x001E_AÔ±°t]_x001E_A¸ºµg_x001E_A¦=Ò_x0012_D_x001E_A_x000C_hó \÷_x001D_A#Ñ*|èu_x001F_ANéx1º_x001E_AÇQ£l_x001F_AÂ_x0019_{^s=_x001E_AR_x0014_QGÞÃ_x001D_A_x000D_M«9_x001E_A¤SÔ¸ã_x001D_A_x0011_¯Á_x0010_Âi_x001E_Aõ3Ô_x0017__x000B_|_x001E_A~_x0011_·p¢å_x001E_A_x0008_/_¦_x0018__x001E_A	_x000E_ã³¾_x001D_AsoBw{_x001E_Ag«ÔG_x001D_AÝà²Â_x001E_A¹Â_x000F__x0001__x0002_#í_x001D_Aþ_x0018_?_x001D_$_x001E_Aê^#ûäR_x001D_A_x0019_rGÐv_x001E_AE_x0015_1_x0011_V5_x001F_A¸_x0008__x0006_jI_x001E_Ae_x0014__x0016_÷!±_x001E_A'?_x001D_AR,±_x000B__x001D_A_x000E_¶×WçÅ_x001D_A¾.±_x000C_º_x001E_AtHeOj&gt;_x001E_A«ï®¨_x001E_A¥i_x0015__x0019_}V_x001D_ATáê§©_x001E_A¨Ü3À_x001C_2_x001F_Ak_x0015_ÊQ_x001E_AFwMªE_x001D_A¤p_x001C_ûÔË_x001D_Al_x0016_ñb_x001E_A7(ß{_x001F_A_x001D_b_x001A_WY_x001E_A½é&amp;m&lt;w_x001E_A¯_x0019_|B6_x001E_A÷×i_x0006__x001E_AÚY¨_x0014_ò¢_x001D_A_x001E_U_x001D_Ìkb_x001E_A¡ÃRd_x0018__x0004__x001E_Aþv_x0001_¤µ_x001E_A_x000C_G_x0006__x0010_¤Ê_x001E_ABïD(·_x001E_A|ÕAÚN_x001E_A_x0001__x0004_©ß"¶+ô_x001E_Aía&gt;&lt;¦E_x001D_AÜ_x000C_Lò}_x001E_AóqË²B_x001E_A~¢0_x0010__x0010_³_x001F_AN_x000C_¼Æn _x001E_A_x0011_²äCa_x001E_AË±_x001D__x0005_2_x001C__x001E_A_x0008_(@_x0003_c°_x001E_Aº_x001A__x0007_-__x001D__x001F_Ak6_x0016_íûJ_x001E_A_x0008_Ál±]_x001E_ABì:#ð&gt;_x001F_AO&gt;ãI_x001F_A¤Çbç÷9_x001F_A×_x0003__x000C_Â?Ó_x001E_A¿uË®õ_x001D_AhzÃ_x001D_AJ-]+_x001E_A_x001C__x0017_ÐS_x0013_+_x001E_A_x0016__x0003_s¬Â_x001E_A_x001B_&amp;A_x000D_ t_x001E_AYgÆº_x001D_AÖ84úd¢_x001E_A*'K!_x0002__x001E_AæI8Î_x001E_A²X"\Q±_x001E_AN!pV _x001E_A`&amp;6§_x001D_AëÓ_x001E_Uçá_x001D_A!îÚ_x0013_í£_x001D_A_x0017_.øî_x0001__x0002_Û_x001D_AÖÃõô¡a_x001E_Aµ¸Bo_x001F_Aã&lt;î·_x0010_Á_x001D_ASC_x0003_US_x001F_A£62|6Â_x001D_A_x0014_ò®_x0013_è_x001D_AÄàWë_x000B_=_x001E_A,~u:B?_x001E_Az§ñ+ü_x001E_AÀù_x0001_dæ&amp;_x001E_Ad_x000C_©°ò_x000C__x001E_A¯éhu_x0011__x001D_A_x0010_ºù_x0017__x0011__x001E_AÀ"T"_x001F_Aw¨£ÒPý_x001D_AwEC'_x001D_Ú_x001D_AµøæA«_x001D_A_x0003_Ì»Ôò_x001E_A²òJ@_x0019_#_x001E_Ak_x001D_ÜÀ¼_x001D_Aè÷_ L_x001E_AÖº¶&lt;Ò_x001E_AL^5xS_x0012__x001E_Ax¤J!Ô_x001D_A_x000E_Yým¸Ø_x001D_AÖª]AÓ_x001E_AèØ7ÍÇR_x001E_AþÚª³MË_x001E_A£Ç_x0013_@_x0016_B_x001E_Aª·P0W_x001E_A«Z_å¥_x001E_A_x0001__x0003_~_x0014_+_x0018_&gt;_x001F_A,«(_._x001E_A_x001A_]S;Þ_x001E_A¸îÑC¸¿_x001E_A1AÜ~²h_x001E_A_x0004__x001D_öf²_x001D_AP_x0003_%(_x0014__x001F_Aù¦áAÉ_x000C__x001F_AtCtæ__x001E_A(J¤_x0007_î_x001D_A*&lt;Ã]Ìð_x001E_A§Mâ_x0004_rc_x001E_A]1²_x001E_A±¸ÓWÊ_x001F_AD5J~_x001D__x001E_AhÑO&amp;_x000F__x001E_A¡¿N(Ô3_x001E_A­SË_x000D_ó_x001D_Aí&lt;&lt;Àk_x001E_A(¯ÁÐM_x001E_A3÷n ý_x001E_AñÐ×(°è_x001D_A2ÝYãí'_x001F_A-ôd÷¹L_x001F_A×¿P¸q_x001E_A|Wt)_x001B_ª_x001E_A_x0002_ø§£ý¿_x001D_A_x0012_T4 _x001E_A_x001B__x0007_bZ_x001E_Aß­8rý­_x001E_AâèB¿ëî_x001E_A_x000E_ÈßQ_x0006__x0008__x0011__x0018__x001F_A_x0002_Fñ$JÈ_x001D_AÔ£_x0017_L_x001E_A;Ã_x0014__x0014_ßÝ_x001D_A¯BÛ)i_x001F_AÉ§_W_x001E_AÑ#5y_x0004_|_x001D_A]Üãz¨_x001D_Aså¬_x001E_AÓ¬n_x001B__x001D_A¼¾ª2¢¸_x001E_A#á_x0018_ÀÀã_x001D_AF, I.©_x001E_AÂ¹_x0001_ÍY _x001E_A_x0004_W)_x0003__x001D__x001E_Aán_x001C_"_ð_x001D_AGå§h_x0008__x001F_A!{E~Îr_x001D_ASë&amp;Õs/_x001E_A_x0001_ùd3&gt;_x001E_ArÝ³íE'_x001E_AÙ¬6ÿ_x0017_|_x001E_A§¢¼E&lt;__x001E_A_x0001_kÈ_x001E_A;¨yAt_x001D_Aøeç_x0007__x0005_Í_x001D_ArÝÆo«_x001E_Aæ£Ò§_x001E_A)Út»ç¾_x001E_A_x0016_k%_x0015_°_x001D_ATç,_x0015__x0017_G_x001E_Aô·£«F_x001E_A_x0001__x0002_,æ_x001D_£L_x001E_Ar÷®}Ü_x001D_A [?ëf_x001E_A¦ßØ_x001F_0_x001E_A¦µ_x0007_3s_x001E_AïtýQ_x001E__x001E_A_x0001_Ò6¼X_x001F_Aðèé£ÿ_x001E_AlÅÚ$¿|_x001D_AE2Y Pß_x001E_Am_x0012__x001B_¬_x001F_AÄ#?éè_x001E_AÅ~³_x0016_ów_x001D_AIE :#_x001E_AÞèRj¥_x001D_AÍYu[Þ_x0010__x001E_A`Uznïï_x001D_AIÂ_x0013_qº_x001E_A£\5Uf_x001F_A_x001D_A´_x0012_jº_x001E_A½SE4C_x001E_AY_x000F_&lt;Ä_x0003__x001E_A_x0017_ÚþOçw_x001D_A_x000B__x0016_k¬U_x000E__x001E_Aï_x0008_Aè-{_x001D_Abc03¯_x001E_A_x001B_ëý`Å_x0012__x001E_AÆñè¹_x001E_Aln«5ú_x001D_AÌ¢ÝqÏØ_x001E_A³p_x0014_vå_x001E_A_x001B_^ÞÎ_x0007__x0008_%_x0015__x001E_A*Ov'_x001D_AÔµ{V$B_x001E_A½y¦Ù_x0001__x001E_A~¾úû_x001E_Aä	8UzD_x001E_Aº_x001F_/v_x001D_AcNZö_x0002__x001E_A\5ÊO!r_x001E_AË1÷ê_x001E_A¾²_x0008_hÆ_x0006__x001F_A_x0010_ 2_x0002_'_x001E_A¤_x0001_E)Zj_x001D_AêÉð_x000E_;_x001E_AÝ_x0011_àn@æ_x001E_A_x000D__x0001__x0011_fÅÜ_x001E_At	à_x000C_à_x001E_A_x0004__x0001_l§"­_x001F_A_x0010_ùåÉ_x001D_AR×6]_x001E_A_x0013_í	ÌX_x001D_Aêé¿æ_x001D_A|&amp;`Q_x000C_w_x001D_AÐ{ã­Í_x001E_AÎF¸i_x000C__x001E_A?ëµ¦_x001D_A¡/c.ý_x001D_A³%_x0005_ÂôH_x001E_AN_x0016_ÈÃ:_x001E_Aª%_x0003__x0007_H2_x001E_A¢ç[¶_x001E_AÀýú&amp;XÒ_x001D_A_x0001__x0004_R)B}»¼_x001D_A6_x000E__x001D__x000C_¨_x001E_A]Eý¬ð_x0002__x001E_AL¶!OPõ_x001E_A_x001F_='×Ñ_x001F_Aíß_x0016_D´Ì_x001E_Aa)_x0006_Ú¦_x001D_AÜ´*dhB_x001E_A_x0002__x0003_ã»ë_x001D_AN_x000C_;ÎZ®_x001D_Ar·a	ÀÔ_x001D_AG$9w&lt;_x0004__x001E_AH,_x0014_`°»_x001E_AkºÕ³ÉÅ_x001D_A·_x0013_5¿_x001D_ADc#¹_x001E_A=õßtö_x001D_A©øÍìû_x001D_A{¥;_x0006_&amp;|_x001F_AJ­åÃ#_x001E_A@DNq÷_x001D_Aµ;_x000C_²_x001D_AÃ¶WÌ*_x001E_A6§=0¼_x0019__x001E_ANÀ_x0001__x001D_L_x001E_ARl&gt;dÊ_x001E_AVu÷¼í¾_x001E_A¯j.ÃG_x001F_Aâ/Ï_x0001_Ý_x001D__x001E_ArÄÞ_x0013_Q_x001E_APKù©´_x001D_A_x001E_¤Aå_x0001__x0004_×_x001E_A_x0008_ë _x001D__x001F_A_x0011_PÉ«n_x001E_Azù¢Ü=c_x001E_A_x0003_­X_x0015_û_x001D_AálqXr_x001F_Al¤_x001C_º¨_x001D_Aéélb_x001F_AF-Ä_x0004_W_x001D_A·¨z¯¥k_x001F_A_x000F_X~7ÛF_x001E_A/Ô_x000C_Ó%_x001D_AÔ_x0018_[8z_x001E_AÊ&lt;}Â$i_x001E_A%ª_x0018__x0017_»_x001E_AøJÚô_x001D_AçÄpÍãV_x001E_AP-`Í®&gt;_x001F_AÝ9b¾_x001D_AvAÜz_x000D__x001E_A2Né7¸_x001D_AîBÀ_x000E__x0006_u_x001E_Am]ßdÑÝ_x001D_A®ÿ»-4Ö_x001D_AÁ¾+¢_x001D_A5eF_x0005__x001B_B_x001E_A_x0002_|æeVö_x001D_AíE _x0010__x001E_AÚyNá_x0002__x001F_Aè_x0005_£áø×_x001E_Aª¡.;_x0008_¾_x001F_A*=H_x0004_zZ_x001E_A_x0004__x0006_Lß½gµ_x001D_Aró,_x001E_A¸ËSÑû¤_x001E_Af°-æ_x0005__x001B__x001E_AC54³§_x001E_A¬.Z_x001E_A®_x0002_Þ_x000D_B_x0003__x001E_A_x0011_7ìt1ú_x001E_AÜõ4ÇÐá_x001E_A`fAA86_x001E_A_x0014__x0006_»._x001E_AD£RÜCT_x001F_AñÏO¹ï_x001F_A`ìµîj_x001E_AT_x000C_½þ_x001D_A_x0001_¥îÂ_x0017_W_x001E_A¤å_x0008_ÿÌ&gt;_x001E_AÞ§ÌÄÞ_x001D_AE_x0012_ö_J_x001E_AÇÀþ}ö_x001D_A¤0ÁP _x001E_A&gt;©©N_x001E_A±ü%ÎOe_x001E_Ad!xx_x001F_A©»ÊÓ_x001D_AÇ!ùc_x001D_AkFb9ó_x001D_AK	GZ)/_x001E_AÈdA]òÛ_x001E_A_x0001_¸)Õ_x0006_ü_x001E_AæË&amp;Òy­_x001E_A2d_x0018__x0001__x0002_\V_x001E_AÖGO(_x000C_b_x001E_A£óÉ¥u _x001E_Aë_x0003_Yïþ_x001D_AÕ_qå­y_x001D_A( _x000D_U_x001F_AÚBG_T_x001E_A+m)3_x0016_·_x001D_A»ê.|~_x001E_A»Ðäð%_x001E_AD ÇR«_x0003__x001E_Aþý)ëEô_x001D_A"_x0018__x0013_E_x001F_å_x001E_AÞÁ!_x0011_¹_x001D_A¹Å_x0006_Øø_x001E_Abh_x0003_t¯5_x001E_AZqq_x0018__x001F_AÊ{õM_x001E_A_x0010_ñ¼©9_x001F_AÓàÓ_x001D_~ô_x001E_AÊ~MvÁ'_x001F_A_x0018_:ýT_x001E_AbÑÖØ°¬_x001D_A_x0014_F_x001E__x000E_]ñ_x001D_AÉ ¾ ª_x001E_A©Ô_x0011__x0008_êJ_x001F_AÊåâ_x0011_×_x001E_A_x001E_KÛÏñä_x001D_Aö_x001C_}B_x000E_+_x001E_A_x001A_×X_x0016__x001E_AU8ÔÏJD_x001F_Aðý(ê¨Æ_x001D_A_x0001__x000C_iÒ4_x0015_½æ_x001D_A¼_x0017_Å¨_x001E_Aó¨MÍí_x001D_AePøö0_x001E_Aä_x0013_S¸=_x000E__x001F_A/û_x000B_Òí_x0006__x001F_Ar©Õj§~_x001F_AÉí_x001D_el_x001E_A]»d¾{_x001E_AÈ	_x0008_ºV_x001E_A#/óô_x000E_w_x001E_AiÙ;¹B_x001C__x001E_AõæÎï;Ù_x001D_AànpLe_x001E_AZÈÇ6Éñ_x001D_Aiî1"_x001D_A;Tj5&lt;_x001E_A¦ÿµíÿÂ_x001D_Aa_x0007__x001A_ý_x0001__x001F_A_x000C_H&lt;Édß_x001D_A_x000B_)cßÀ_x001E_Aãw'ês_x001C__x001E_A²_x0013_b	_x0019__x001E_A&gt;@_x0002_ÅTë_x001D_A)_x0004_¾LÎ7_x001F_A7v¹öj_x000B__x001E_A_x0003__x000E_y_x0011_XD_x001E_A1_x0015_­ubg_x001E_AoÚ_x0005_íw_x001E_AÄÒ4¼ã_x001E_AÓ³*#_x001F_A_x001C_U	_x0001__x0002_Ò@_x001E_AÕ0_x001E__x000B_¯©_x001E_AäÖ§jT_x001E_A[+kÆ`Ö_x001D_AKcxÄ_x0003_£_x001E_AEÍô_x0002_Æ!_x001E_AUUKÌq_x001D_A_x0003__x001F_BýÑ_x001E_AyCîÊ1&amp;_x001E_AàépßÙL_x001E_AXlù_x000E_Ãx_x001E_Ahë_x001C_&amp;-_x001D_A0¶m8s_x001E_A9¾ßy¨û_x001D_AÐD$ÕC_x001E_AwÑG¶_x001D_A}¶4J*t_x001D_AÊ$7`äú_x001D_A_x0015_ÆX_x001E_A	_x000C_ÈÔ_x0012__x001E_A_x000C_½FÞ½_x001D_A8Æ`±cè_x001E_Avmï_x0001__x001E_A$@'çÇ_x001D_AAh_x0003_¹µ_x001E_Aa±%µÇ_x001D_AW`O»_x001D_AwÞÎ,_x001B__x001E_A­µÜS=_x001F_Aí;_x001B__x0012_Ò_x001E_Aè1_x001C__x0001__x001A__x0006__x001E_A\E"wàï_x001E_A_x0003__x0005_É_x0002_Ü3K9_x001F_AbPÑ?´i_x001E_AºÜ3_x001E__x001E_ADÌ1Æû_x001D_A±ÊbU_x001D_AF:Y6TD_x001E_A`Î±Í_x0001__x001F_AQ_x001E__x000F_km_x001D_Aÿ_x000B_G_x0018_°_x001D_A8lÊíE`_x001E_A_x001F_-¨±_x001D_AHÉ_x0019_¹_x0002__x001F_A¾_x000E_2ñ_x001D_Aí^ýqb_x001E_Ah´Ìk_x0004_@_x001E_A¤Fz¸ð_x001E_An6Wkó_x001E_A}k%_x000C_Ën_x001E_A ,Ú]x_x001E_Ad¯_x0014__x0005_³_x001E_Aha_x0014_g+_x001F_A¤ÐQ_x0004_¼_x001D_Av{CÆñÆ_x001E_Aà\rõÕ_x001D_A"ãE?â¸_x001E_Ac¢Â_x001C_u[_x001E_A_x0011_ì_x0008_«Ý_x001E_A_x0001_(æm¹¡_x001E_A_x001A_$_x0008_ìÏ&amp;_x001E_A65&lt;Èd_x001E_Aï±wË\¯_x001D_A½A¿*_x0001__x0002_çµ_x001F_AÉ_x0012_jOP_x001E_A&amp;Ú+'w?_x001F_A³p7ñ3À_x001D_AÐ+î{Xê_x001D_A_x0013__x0006_áÄú_x001D_A©ºa¢Ý_x001E_AÁ_x0014_)xGA_x001E_Aµ#9[_x001A_ _x001E_A.Æá#,_x001E_A`¦8Qó]_x001E_A´_x0017_3Á$_x001E_A`_x001D_	«W_x001E_A_x0008_9É2Ô1_x001E_A¼ÊÍù0_x001F_A=Øç%_x001E__x0015__x001E_Ap:3f!_x0019__x001F_A_x0010_ì':ú_x001E_A)_x0012_aÄMC_x001E_Aön%pl_x001F_AvÏÀtÝ_x001E_Aÿ%_x0016__x001E_AqÌ_x000C__x0003_c_x001E_A_x0002_Ò_x0008_×¶_x001E_Avo¸å_x0008__x001B__x001E_AÁEÊÚ_x001E_A6_x001D_Ìò@_x001E_AÉP^_x0002_ V_x001E_A)I6ýà×_x001D_AÊ:&lt;g¼½_x001E_A NÕ²_x0011__x001E_A[ø}2z_x0003__x001E_A_x0001__x0002_'¼IPl_x001E_AqÓ_x0011__x000C_Í_x001D_A_x000C_~5n_x0007_Î_x001D_AVÎ-k±G_x001E_AÌu_x001D_c4_x001E_At_x0017_`Ï­:_x001F_A{M_x0005_)}_x001E_A²Z*ê_x001E_A­_x0007_L_x000E_~`_x001E_A#Uà_x0007__x001E_A+³·N_x001D_AøÝÕ¯_x001E_AùûµÆg_x001E_A_x0011_Tô7T+_x001E_A1twè_x001E_Ar¬_x0019_ªu_x001D_Aeú#õR³_x001D_A&lt;¢]å5ý_x001D_AvFW/)G_x001E_A¹q_x0002_PÆ_x001E_A_x0003_·Òw_x001E_A9`ÔÅc_x001E_AlÑÎ$rH_x001D_Aéôq$_x001D__x001F_A×B\¬çã_x001E_AÒC´³_x001F_A_x000B_¹_x0015_¬4_x001E_A`á6ß ß_x001D_A:'LÝ1_x001F_AHlÔ}hg_x001D_Aa¬¶Eõø_x001D_Aw½f_x0008__x0002__x0003_à"_x001E_AmýcÛ9¦_x001E_A_x0010_6_x001E_Aìùó'Çñ_x001D_A_x0014_|ûÉó_x001D_A¡_x0006__x0014__x0011_6_x001E_Aêö;L_x001E_ATSá¾Õr_x001E_Auëdù_x001D__x001E_A.å_x000D_×ü_x001E_Aw4_x0016__x0005_;_x001E_AÊ¬Ø.h _x001D_ApFÚÑÀ°_x001E_AÑï9_x000F__x001E_A_x0008_0 _x0006_-Î_x001E_Aø_x001C_*c³_x0001__x001E_A í@kZé_x001E_A_x0006_UÞå¾_x001E_Aç_x0018_	Vþ_x001D_Aç\N¨_x001E_A_x0006_É´_x001E_A~ëix^G_x001E_A_x001A__x000E__x0019_£_x001E_AK_x0015_b:_x001E_­_x001E_A¹6ÅR_x001E_AV§=^	ü_x001D_Aä¤¯`Fõ_x001E_Az_x000F_ÏÎt7_x001F_A!"¹ð=h_x001E_A_x000C_e­pF_x001E_A½ÌQ_x001E_A!?Ã!_x001E_A_x0001__x0004_í§&lt;ÔÜ_x001D_A,ûî¶&lt;_x000D__x001E_A _x001D_V_x0007_ó_x001E_A¦âß_x001F_A_x0007_l;ì¾è_x001D_AÃ6_x0006_²:_x001A__x001F_A_²_x001A_&gt;Z_x001E_A±êLY_x001E__x001E_A¨_x0002_Ø_x000C_ö°_x001D_A!êc¥l_x001F_A²_x0013_ï3àn_x001F_AO¸_x0015_&lt;Ý_x0011__x001E_AY_x000E_Ùnd_x001E_A¤£_x0015_Î¡§_x001D_Aî^§#aÐ_x001D_A¦¹aT_x000D_%_x001E_AÒæ.Zí_x0007__x001E_A§6_x000D_Õ"_x001E_AM#goö_x001D_A_x0010_T4×f_x001E_A&gt;ô_x0008_^°	_x001F_A°ÎNóÝ_x0016__x001E_A_x0014_¥'Ç7ì_x001D_AÝí_x0017_¡M_x001E_A_x0003_}_x0011_Ð¿¯_x001D_Aû¦þ·Úu_x001E_Aê_x0007__x001F_~P_x001E_A¸¥"Æ?ÿ_x001E_A_x001C_ê.h%)_x001E_Apcîðm9_x001E_AU_x0004_ÆY=_x001E_A¨÷W_x0002__x0006_iþ_x001D_Aê_x0003_a]» _x001E_AðÕäÊW_x001F_A¥_x0013_nÂ÷_x001D_A³×'@_x001E_A¥§ÑÒö_x001D_AM_x001F_GMê_x001D_A_x0005_T¦ã&gt;_x001F_Aå øv1_x001E_A4ª,_x0006_C_x001E_Aîô³mÂ¤_x001E_AL_x0013__x001C_I´_x001E_AWê_x0005__x0004_H_x001E_AV¥Ô_x000E__x001E_AiR)_x000E_´_x001E_A_x0011_nÇ65_x001E_AÌÃIpÖ	_x001E_AO9J7_x001F_A|Øù_x001A__x001D_AkÎññEÒ_x001D_AF©_x0016_wòÚ_x001E_A¬4_x001E_&gt;K_x001E_AXü_x001F_$ÅÀ_x001D_AÀ]_x000F_GÀ_x001E_AÂççÙO_x001E_AÞh'\A_x0001__x001F_ABbÇzu_x001D_AÖì_x0015__x001D_^m_x001E_Ag&gt;E_x001C__x001E_A^ZlÒK_x001E_AE5-J¢_x0012__x001F_A«òÙÝJ_x000B__x001F_A_x0002__x0006_á_x0004_¾)é_x0002__x001E_AÍ`	ÿ_x000B_ã_x001D_A_x0014_t_x0005_ßVÁ_x001D_Aõê_x001B_!I¹_x001E_A'ZÏ_x0012__x0007_Y_x001E_A¸_x000D_'=H_x001E_A§áxm¢!_x001F_A·Ìè_x0019_¼_x001D_AHÌdoÑ_x001E_AA_x0003_£®»Î_x001E_A_x0015_O.]_x001E_A%«0_x0010_³_x001E_ALH¹6¡x_x001E_A2÷~Ä	_x001A__x001E_Aç7càh_x001E_Aö_x000D_ùÆºE_x001E_A=ÇUç'H_x001E_AnHç_x0005_ä_x0001__x001E_A¯´^ÁJ¯_x001D_AÖ _x0005__x001E_AÞÔñ{¯_x001F_A;¡Z¯ã_x001D_A%@9f0_x001F_A	M3Ë_x000C_¬_x001E_AÎ_x000F_¡µx_x001E_A+Fvb1_x001E_A,óéä_x001E_Ax½c~Ü_x001D_AÆ½ÂÈH_x001D__x001E_A7êJ6q_x001D_AWô_x001A_Î_x001D_AàÏ_x0001__x0002_°ô_x001D_A©ÖgÚå5_x001E_Aé¦âl_x0014__x001E_A Y5±Q_x001E_Aô;èrBó_x001D_AÖégè_x001E_A_x0001_ÜqH_x001F_A'îøs¼_x001E_ApZc_x0013_äY_x001E_A&amp;_x001D_6p_x001E_A_x0015_&lt;ê¿Q_x001D_Ai_x0017_ú_x0013_Ìý_x001D_A._x0001_ ¿áÈ_x001D_AX"¼þÊ_x001E_AÃ_x000C_j(2_x001F_ADk =ÛF_x001E_AD_x000C_«§Ã_x001D_Az+~Ïë;_x001E_Aë_x000D_±_x001E_A_x0015_o¹àþ_x001E_A_x0005__x000E_ãBÞü_x001D_A¤_x001C_àL_x001D_A¬¶L\._x001E_An:_x0015_wéÖ_x001D_A\¡¬_x001A_±_x001E_Aªá,·u_x001E_A8ÿ¨_x001D_A0çÖ×Q_x0016__x001F_AFáCÜ"ï_x001D_AqìÃçm_x001F_A)Gì-n_x001E_A_x0010__x0006_SÐæ_x001D_A_x0001__x0003_?_x000D_ÆïÂ_x001D_AW;ÿ×#Â_x001D_AS=*Ç|*_x001E_ASx¢MÉ4_x001E_Aª,_x001D_	õ¤_x001D_A_x0017_F&gt;Í_x0018__x001E_A»ç4_x0003__x001E_ATü}îÊx_x001F_AR£n_x001A_-­_x001E_A~H33dË_x001E_A_x0001_êh_x0003__x000B_V_x001E_Aß³cM°_x001E_A-ÆüVM¸_x001D_A¾_x0010_¿+Ð¬_x001D_AHÞ!î`_x001E_Aðû:ë{_x0002__x001F_AKG._x001F_óQ_x001E_AãØÆ)_x001D_Aó,sÊÐ_x001E_A£íp}ì_x001E_A_x0015_Ùv_x0017_¬_x001E_AsT7Ãkj_x001E_AÂ_x001E_wb'í_x001E_A×Çfî_x0013__x001E_A"¯Èþî¯_x001E_A¦ð5_x001E_ÕÁ_x001D_A¯·xòê_x001E_A_x0006__x0017_K/K~_x001D_AY$t_x0017_+_x001E_Aû­ÿÝ_x001F_A¨£jkI_x001F_A_x0019_Ã¬ç_x0002__x0004_â#_x001E_A_x000D_^_x0014_¿_x0003__x001F_AoÿÛ¾Zì_x001E_AôZ&lt;i¬_x001D_AÈ&lt;h_x0010_\V_x001F_AZ_x0013_Z´û;_x001E_A½=Ê¿&gt;_x001E_AB­Ü0¼_x001D_A_x0003_ªW_x001E_A\$ª)å_x001E_An°_x0005_èë_x0001_ A1_x0008_M&amp;;?_x001E_A¹_x000D_H½é)_x001E_AFûd|)_x001E_Axõ_x0004_0ññ_x001E_A_x001D_¨Ã!Ø_x001E_Aú_x001C_®ÝYR_x001E_AÇzøG_x001F_A5ç×ª_x001E_A~ä_x0002__x0005_ ©_x001E_AÖ"±U_x0004__x001F_Aí.æS£Í_x001E_Aõî×_x001D_å_x001D_A«ÖDL_x001E_A¾øùéø_x001E_A7²J=_x001E_A|Gå_x001A_|_x001E_A½_x001A_z	[z_x001E_AÄAÈQa	_x001E_AÆÌÎÏöd_x001F_ACvlÖÚ&amp;_x001E_A«ªõ1Î_x001E_A_x0002__x0004_yè;_x0006_¾P_x001D_An_x0011_Êq©_x001D_AI8_x0006_!_x0018__x001E_A=_x0001_ÊÉ_x001D_A{Õã^B¶_x001E_A&gt;Vý{o;_x001F_AëÉ_x0013_:Ó_x001D_AÇÏ­|_x0005__x001E_AçÓ_x0005_ý_x001D_Az¥²j_x0004_,_x001E_Aj*.Ë?_x0010__x001E_AYÚ^'_x001E_A_x0011_êºô`_x001F_A¢K(?Ü`_x001E_A¯þK_x0006_Ra_x001D_A_x0016_õà_x001F_A_x001F_EæµHÚ_x001D_A_x0011__x0006_!9O_x001E_AdèØT_x0019__x001E_AUÇ _x000D__x0003_}_x001E_Aó¦±hN+_x001E_AiÝÑ_x000E_¤³_x001E_A	÷P5_x0014__x001E_AË_x0007__x0003__x0006_Ï_x0008__x001F_A¦ïëc_x0005_g_x001E_AÁ_x0001_¦ÇÃò_x001D_AkO_x0011_)V_x001F_A;S_x0010_ÈE_x001E_A¯sý#_x001E_Aø£Ehõû_x001D_Aíe_x0010_ë,_x001F_A+Q¿¯_x0001__x0004_·_x001E_A¸ÎÝ4dK_x001E_Aç{s|×_x001E_Aì}+Æ&amp;_x001E_A&gt;hªdê_x001E_A_x0014__x0016_¨k_x0003_[_x001E_Aî²líZÂ_x001E_A_x0005_D6ßb_x001E_Aeªº×t_x001E_A_x001A_ÝÝ_x0004__x001E_A_x001B_Ï2Ó{å_x001E_A_x0001_"òQ®?_x001E_A¿Í5b_x0005__x001F_A{Ï§PÒ_x001E_A=_x0015_·5@J_x001F_A_x0007_ÙßúÈ7_x001E_AWÃI_x001D_A_x000E_RÔÙÚ_x001F_A`þ	2ÄÓ_x001D_AòB¬ìû_x001D_A·JD* U_x001E_AÏ.7þÏ7_x001E_AÙ9_x000C_ÛÐÔ_x001D_A~~_x0003_Í_x001D_A@¹Ý×~_x001F_AwHÁö6`_x001D_A_x001C_®?ß¬_x001E_A:_x000E_¡j_x0002__x001E_AjÓëhpä_x001E_A×³øáhÂ_x001D_AÁ»àèÙ«_x001E_A¥ØAJ_x000E__x001E_A_x0001__x0002_ec_x0003_V1ß_x001E_A±ÝG:¬ð_x001D_A'ËZâ_x001E_AV&lt;_x0011_, ._x001E_AhõÀ´&lt;_x001F_AÖ(;þ·_x001D_AÍ&amp;_x0003_¾_x0017_7_x001E_As:¦_x0019_H _x001E_Að_x000C_ã_x000B__x000D_Â_x001D_A:­éûí_x001E_Ak¥?ºû_x001D_A_x001C_àp _x0001_°_x001D_AHT6yèK_x001E_A	O8W_x001E_AE½ç:á_x001E_A0Âì{_x0016_,_x001F_A¹ÃÊñ+_x001E_Aã_x0004_g@:_x001E_AX¥BÈCo_x001E_Aì3hfÈ_x001F_Aîúìçòí_x001D_A_x001E__x000B_Úú_x0011__x001E_Aâ.ÐÐQ_x001E_AÂÄ2_x0010_Àq_x001E_AÉMÓ¢Ç_x001E_AÐþ_x0007_Î_x001D_A=,­S_x001E_Au_x0007_¢Þ)v_x001F_APx_x0003_ã_x000D__x001E_A´¾ß_x001E_A=&amp;ýü_x001D_A_x000D__x0001_[_x0001__x0004_°ä_x001F_A#üÎo¬_x001D_A¥8yµy×_x001D_A@ð_x000D__x0008_¯_x0002__x001E_A±Fd_x0002_Éö_x001D_AÚèíPK_x001F_A_x0001_V_x0013_|°_x001B__x001E_A¨¦AÇ_x001E__x001E_A\&gt;&amp;[Õ_x001E_A¼Uyx þ_x001D_AÈ¦GdÔ8_x001F_A©|áefV_x001E_AìBéuÖ_x001E_AÀqÁä_x001D__x001E_Amµx¯YÚ_x001E_AVD³@©_x001F_A6«n[_x0019_"_x001E_Ah|ýìÑ_x001D_A¾Ó_x001C__x0016_ôq_x001E_AÉ_x0003_ëa3H_x001E_AË¾ý_x000C_º_x0011__x001E_AaÛÎÝU_x001E_A¢v½O_x001E_AÒ.^~øØ_x001D_Aæèç1_x001F_A'q_x0013_ ró_x001E_AØêÒíì_x001D_A®÷Df²|_x001E_AÔI1¼ã_x001E_AÄÈkTâ_x001D_A¢Dß&amp;_x000F_È_x001D_A_x0006_»uÆ_x001E_A_x0003__x0005_joé_x0018_}_x001F_A_x000D_$x_x001D_#m_x001F_A¡_x001D_F_î¬_x001D_AW_x0001_Ë\ùU_x001E_AÐ0BE_x0006_õ_x001D_AdÊÊÖ_x0017__x001E_A¸r0jä_x001E_AùÀmØ÷_x0010__x001F_AÿÖ¦_x000E_	_x001E_A'2_x0017_Íø¸_x001E_AmË_x0001_\×ü_x001D_Açµã'_x001F_A3±º_x001E_AQ8þ$\_x001E_A¬_x0012__x0019_Þ_x000D_!_x001F_AÄ×y¨¬_x001D_A8Ò_x001D_:_x001E_Aä¹mk_x0005__x001E_AÔTiá-ë_x001E_AÄÙ"v_x001E_A÷_x001C_f_x000D__x001F_A_x001B_Dß_x000C_¾_x001D_Agp¢q-_x001E_AîQ·«	î_x001D_A_x0010_ßú2_x001E_A_x0006_gþ%ö_x001D_A+z_x0002_AÝ_x001D_Ap0Äµ_x001F_Aî0ªÙd_x001E_AÉÊJÁ¤_x001E_Aö_x0004_{R§_x001D_AàµR_x0001__x0002_Øz_x001E_AHÄcá_x001D_A_x0001_|_x0004_Ãm£_x001E_A^N¦_x000B_ë¬_x001E_Ag­?_x000C_WÐ_x001E_Aå°¼î_x001D_Al´püo_x001E_AfØy¼à_x001E_A¡,¨_x001C_4_x001F_Aæ_x0004_cTZ^_x001E_A_x0008_L:_x0007_¹º_x001E_AÆ­ZíOË_x001E_A_x0001_¦°ýë_x001D_A¸B?9¾_x001E_A_x0007_Wå_x0010_\·_x001D_AÌ&gt;Ö}|_x001E_AbJú=_x0013__x001E_Aq1á·ÐI_x001E_A ¾\_x001C_7_x001E_ATÎ¿úÇö_x001E_AóWF4®_x001E_A,òXÚú_x001D_A_x001E_!Ôþ=P_x001D_A=ò0c3x_x001E_Aú¥ìt$è_x001D_Aj}#v_x000C__x001F_AÀ]íð¦_x001E_AQo&lt;d]_x001E_A_x0004_Bóö_x001E_Aa:ñ2_x001E_¨_x001E_A·¸_x0007_W~L_x001E_AÅ_x001C_;£l^_x001F_A_x0005__x0006_¹Z*ºNñ_x001E_A×Qn_x001A_»h_x001E_AÚ(¤Xªº_x001E_AJ_x0017_ÄZ»_x001D_ABæéü°Ì_x001E_Ah_x000E__x0004_ä"W_x001E_Að©+¯Õ_x001D_AëÉ_x001F_ú¢[_x001E_A¡Ö_x0016_I{__x001D_AÏ¨¾_x0013_`_x001E_A7a_x0012_9&lt;_x001D_A_x0001_'¨ô³í_x001F_AâLÆÓ·_x001E_A_x000D_cýE_x001F_ABÆ®2_x0012_â_x001D_AÕ_S__x0018__x001E_A4MÁÀ_x001D_A[lÀÅ_x001E_AÈëÜWÍÛ_x001D_A5y(jJ_x001E_A'5%yáÅ_x001D_A_x0005_à_x0002_gYá_x001D_AÅ§E)_x001E_AØÔ;©_x0006_¿_x001E_AîÂÌôFï_x001D_Az#_x0003_1_x001D__x001E_AøXî_x0015__x001E_A@î´_x001E_Aä²c_x001B_§_x001E_A_x0015_·é%þA_x001E_A_x0011_ _èòß_x001D_Ai_x001A_Ó_x0007__x0008_¥¹_x001D_A_x0004_ÚM¬^_x001D_AjíåÝú\_x001E_Aä±×øæv_x001E_A¹Ç_x0003__x0010_Ý_x001D_A/ü.¹õ_x001E_AfÌæ*ª_x001E_AÞp§_x000D_$«_x001E_Aÿú_x0017_Ì¥)_x001E_A&lt;*[a	_x001E_A®ËõÕÌ_x001F_A_x0018_L_x000D_.T_x001E_ALxåÕt_x001E_A_x000D_÷÷¨rg_x001E_AùFÁ_x0012_&amp;_x001E_A/7CEg_x001E_A\æª²È_x001E_Aèò:&amp;@ó_x001D_AS[SÃ~_x001E_A_x0016_®¹F7_x001E_A$¸t_x0013__x001E_A_x001C__x0006__x0018_ZL_x001E_Ax*s¹â_x001E_A¤ïÙ_x0002_îå_x001E_Ag*_x000D_î$_x001E_A8_x0005___x0012_ñ^_x001E_ADÕ_x000C_¢Â_x001E_Aã0$ô?c_x001E_AK¯è&amp;RÎ_x001D_A_x0001__x0007__x0007__x0007_&lt;_x0007__x0007__x0007_Veterinary Clini_x0003__x0004_c Cash Flow Calculator with Simulations.xlsx_x0001__x0003__x0003__x0003__x0018__x0003__x0003__x0003_Payment Plan Simulations_x0004__x0003__x0003__x0003__x0002__x0003__x0003__x0003_T5$_x0003__x0003__x0003_=RiskPert(U5,0.6,V5,RiskStatic(0.6))_x0019__x0003__x0003__x0003_Illiquid Group_x0001_S5_x0001_T4_x0001_Mean_x0001__x0003__x0003__x0003__x0003__x0003__x0003__x0003__x0003__x0003__x0003__x0003__x0001__x0003__x0003__x0003_$_x0003__x0003__x0003__x0015__x0003__x0003__x0003_Illiquid Group / Mean_x0001__x0003__x0003__x0003__x0003__x0003__x0003__x0003__x0003__x0003__x0003__x0003__x0003__x0003__x0003__x0003__x0003__x0003__x0003__x0003__x0002__x0003__x0003__x0003_T6(_x0003__x0003__x0003_=RiskPert(U6,0.085,V6,_x0003__x0004_RiskStatic(0.085))8_x0003__x0003__x0003_Average increase in patient from Payment Plan_x0001_S6_x0001_T4_x0001_Mean_x0001__x0003__x0003__x0003__x0003__x0003__x0003__x0003__x0001__x0003__x0003__x0003__x0001__x0003__x0003__x0003_(_x0003__x0003__x0003_4_x0003__x0003__x0003_Average increase in patient from Payment Plan / Mean_x0001__x0003__x0003__x0003__x0003__x0003__x0003__x0003__x0003__x0003__x0003__x0003__x0003__x0003__x0003__x0003__x0003__x0003__x0003__x0003__x0002__x0003__x0003__x0003_T7&amp;_x0003__x0003__x0003_=RiskPert(U7,0.05,V7,RiskStatic(0.05))_x0017__x0003__x0003__x0003_Default Rate_x0001_S7_x0001_T4_x0001_Mean_x0001__x0003__x0003__x0004__x0005__x0004__x0004__x0004__x0004__x0004__x0002__x0004__x0004__x0004__x0001__x0004__x0004__x0004_&amp;_x0004__x0004__x0004__x0013__x0004__x0004__x0004_Default Rate / Mean_x0001__x0004__x0004__x0004__x0004__x0004__x0004__x0004__x0004__x0004__x0004__x0004__x0004__x0004__x0004__x0004__x0004__x0004__x0004__x0004__x0002__x0004__x0004__x0004_T8$_x0004__x0004__x0004_=RiskPert(U8,200,V8,RiskStatic(200))&amp;_x0004__x0004__x0004_Average Routine Expenditure_x0001_S8_x0001_T4_x0001_Mean_x0001__x0004__x0004__x0004__x0004__x0004__x0004__x0004__x0003__x0004__x0004__x0004__x0001__x0004__x0004__x0004_$_x0004__x0004__x0004_"_x0004__x0004__x0004_Average Routine Expenditure / Mean_x0001__x0004__x0004__x0004__x0004__x0004__x0004__x0004__x0004__x0004__x0004__x0004__x0004__x0004__x0004__x0004__x0004__x0004__x0004__x0004__x0002__x0004__x0004__x0004_T9(_x0004__x0004__x0004_=RiskPert(U9,34._x0002__x0005_35,V9,RiskStatic(34.35))4_x0002__x0002__x0002_Increase in Expenditure from Payment Plan_x0001_S9_x0001_T4_x0001_Mean_x0001__x0002__x0002__x0002__x0002__x0002__x0002__x0002__x0004__x0002__x0002__x0002__x0001__x0002__x0002__x0002_(_x0002__x0002__x0002_0_x0002__x0002__x0002_Increase in Expenditure from Payment Plan / Mean_x0001__x0002__x0002__x0002__x0002__x0002__x0002__x0002__x0002__x0002__x0002__x0002__x0002__x0002__x0002__x0002__x0002__x0002__x0002__x0002__x0003__x0002__x0002__x0002_T10"_x0002__x0002__x0002_=RiskPert(U10,5,V10,RiskStatic(5))'_x0002__x0002__x0002_Payment Plan Enrollment Fee_x0001_S10_x0002__x0004__x0001_T4_x0001_Mean_x0001__x0002__x0002__x0002__x0002__x0002__x0002__x0002__x0005__x0002__x0002__x0002__x0001__x0002__x0002__x0002_"_x0002__x0002__x0002_"_x0002__x0002__x0002_Payment Plan Enrollment Fee / Mean_x0001__x0002__x0002__x0002__x0002__x0002__x0002__x0002__x0002__x0002__x0002__x0002__x0002__x0002__x0002__x0002__x0002__x0002__x0002__x0002__x0003__x0002__x0002__x0002_T17K_x0002__x0002__x0002_=RiskOutput("New Clients from Payment Plan")+ROUND(T14*(T5*(T6-(T6*T7))),0)_x0002__x0002__x0002__x0002__x0002__x0002__x0002__x0002__x0001__x0002__x0002__x0002__x0002__x0002__x0002__x0002__x0001__x0002__x0002__x0002_,_x0002__x0002__x0002__x0002__x0002__x0002__x0002__x001D__x0002__x0002__x0002_New Clients from Payment Plan_x0002__x0002__x0002__x0002__x0002__x0002__x0002__x0002__x0002__x0002_ÿÿÿÿÿÿÿÿÿ_x0002__x0004_ÿÿÿÿÿÿÿÿÿÿÿÿÿÿÿÿÿÿÿÿÿÿÿÿÿÿÿÿÿÿÿÿÿ_x0002__x0002__x0003__x0002__x0002__x0002_T187_x0002__x0002__x0002_=RiskOutput("Change in Annual Revenue")+T17*(T8+T9+T10)_x0002__x0002__x0002__x0002__x0002__x0002__x0002__x0002__x0001__x0002__x0002__x0002__x0001__x0002__x0002__x0002__x0001__x0002__x0002__x0002_'_x0002__x0002__x0002__x0002__x0002__x0002__x0002__x0018__x0002__x0002__x0002_Change in Annual Revenue_x0002__x0002__x0002__x0002__x0002__x0002__x0002__x0002__x0002__x0002_ÿÿÿÿÿÿÿÿÿÿÿÿÿÿÿÿÿÿÿÿÿÿÿÿÿÿÿÿÿÿÿÿÿÿÿÿÿÿÿÿÿÿ_x0002__x0002__x0003__x0002__x0002__x0002_T19/_x0002__x0002__x0002_=RiskOutput("Change in Monthly_x0004__x0005_ Revenue")+T18/12_x0004__x0004__x0004__x0004__x0004__x0004__x0004__x0004__x0001__x0004__x0004__x0004__x0002__x0004__x0004__x0004__x0001__x0004__x0004__x0004_(_x0004__x0004__x0004__x0004__x0004__x0004__x0004__x0019__x0004__x0004__x0004_Change in Monthly Revenue_x0004__x0004__x0004__x0004__x0004__x0004__x0004__x0004__x0004__x0004_ÿÿÿÿÿÿÿÿÿÿÿÿÿÿÿÿÿÿÿÿÿÿÿÿÿÿÿÿÿÿÿÿÿÿÿÿÿÿÿÿÿÿ_x0004__x0004__x0003__x0004__x0004__x0004_T20(_x0004__x0004__x0004_=RiskOutput("New Total Revenue")+T13+T18_x0004__x0004__x0004__x0004__x0004__x0004__x0004__x0004__x0001__x0004__x0004__x0004__x0003__x0004__x0004__x0004__x0001__x0004__x0004__x0004_ _x0004__x0004__x0004__x0004__x0004__x0004__x0004__x0011__x0004__x0004__x0004_New Total Revenue_x0004__x0004__x0004__x0004__x0004__x0004__x0004__x0004__x0004__x0004_ÿÿÿÿÿÿÿÿÿÿÿÿÿÿ_x0002_	ÿÿÿÿÿÿÿÿÿÿÿÿÿÿÿÿÿÿÿÿÿÿÿÿÿÿÿÿ_x0002__x0002__x0002__x0002__x0002__x0002__x0001__x0002__x0002__x0002__x0005__x0002__x0002__x0002_Sim 1_x0002__x0002__x0002__x0002__x0002__x0002__x0008__x0002__x0002__x0002_5G3IT9BT_x0004__x0002__x0002__x0002__x0005__x0002__x0002__x0002__x0003__x0002__x0002_ð_x0005__x0002__x0002__x0002__x0005__x0002__x0002_ü_x0005__x0002__x0002__x0002__x0005__x0002__x0002_ü_x0005__x0002__x0002__x0002__x0005__x0002__x0002_ü_x0002__x0002__x0001__x0002__x0002_U_x0002__x0002__x0002_HGFCBTSU1CZU8517SBM9P42Y_x0002__x0002__x0002_ÿÿÿÿ_x0002__x0002_ÿÿÿÿ_x0002__x0002_ÿÿÿÿ_x0002__x0002_ÿÿÿÿ_x0002__x0002_ÿÿÿÿ_x0002__x0002_ÿÿÿÿ_x0002__x0002_ÿÿ_x0002__x0002_ÿÿ_x0002__x0002_ÿÿ_x0002__x0002_ÿÿ _x0001__x0002__x0002_ _x0002__x0002__x0002_ü5_x0012_²;(Ø_x0001_Ò;&amp;/Ø_x0001__x0015__x0006_&amp;/Ø_x0001__x0010_'_x0002__x0002__x0016__x0007__x0002__x0002__x0002_	_x0002__x0002__x0010__x0001__x0002__x0002__x0002__x0002_&lt;_x0002__x0002_Veteri_x0002__x0003_nary Clinic Cash Flow Calculator with Simulations.xlsx_x0018__x0002__x0002__x0002_HGFCBTSU1CZU8517SBM9P42Y_x0001__x0002__x0002__x0002__x0002__x0018__x0002__x0002_Payment Plan Simulations_x0003__x0002__x0002__x0002__x0002__x0004__x0002__x0002__x0002__x0013__x0002_$_x0002__x0002_=RiskPert(U5,0.6,V5,RiskStatic(0.6))_x0019__x0002__x0002_Illiquid Group_x0001_S5_x0001_T4_x0001_Mean_x0002__x0001__x0002__x0002__x0002__x0002__x0002__x0002__x0002__x0002__x0001__x0002__x0002__x0002_$_x0002__x0002__x0002__x0002__x0002__x0002__x0001__x0002_ÿÿÿÿ_x0002__x0002__x0002__x0002__x0002__x0002__x0002__x0002__x0002__x0002__x0002__x0002__x0002__x0002__x0002__x0002__x0002__x0005__x0002__x0002__x0002__x0013__x0002_(_x0002__x0003__x0004__x0003_=RiskPert(U6,0.085,V6,RiskStatic(0.085))8_x0003__x0003_Average increase in patient from Payment Plan_x0001_S6_x0001_T4_x0001_Mean_x0003__x0001__x0003__x0003__x0003__x0003__x0001__x0003__x0003__x0003__x0001__x0003__x0003__x0003_(_x0003__x0003__x0003__x0003__x0003__x0003__x0001__x0003_ÿÿÿÿ_x0003__x0003__x0003__x0003__x0003__x0003__x0003__x0003__x0003__x0003__x0003__x0003__x0003__x0003__x0003__x0003__x0003__x0006__x0003__x0003__x0003__x0013__x0003_&amp;_x0003__x0003_=RiskPert(U7,0.05,V7,RiskStatic(0.05))_x0017__x0003__x0003_Default Rate_x0001_S7_x0001_T4_x0001_Mean_x0003__x0001__x0003__x0003__x0003__x0003__x0002__x0003__x0003__x0003__x0001__x0003__x0003__x0003_&amp;_x0003__x0003__x0003__x0003__x0003__x0003__x0001__x0003_ÿÿ_x0002__x0004_ÿÿ_x0002__x0002__x0002__x0002__x0002__x0002__x0002__x0002__x0002__x0002__x0002__x0002__x0002__x0002__x0002__x0002__x0002__x0007__x0002__x0002__x0002__x0013__x0002_$_x0002__x0002_=RiskPert(U8,200,V8,RiskStatic(200))&amp;_x0002__x0002_Average Routine Expenditure_x0001_S8_x0001_T4_x0001_Mean_x0002__x0001__x0002__x0002__x0002__x0002__x0003__x0002__x0002__x0002__x0001__x0002__x0002__x0002_$_x0002__x0002__x0002__x0002__x0002__x0002__x0001__x0002_ÿÿÿÿ_x0002__x0002__x0002__x0002__x0002__x0002__x0002__x0002__x0002__x0002__x0002__x0002__x0002__x0002__x0002__x0002__x0002__x0008__x0002__x0002__x0002__x0013__x0002_(_x0002__x0002_=RiskPert(U9,34.35,V9,RiskStatic(34.35))4_x0002__x0002_Increase in Expenditure from Payment P_x0002__x0003_lan_x0001_S9_x0001_T4_x0001_Mean_x0002__x0001__x0002__x0002__x0002__x0002__x0004__x0002__x0002__x0002__x0001__x0002__x0002__x0002_(_x0002__x0002__x0002__x0002__x0002__x0002__x0001__x0002_ÿÿÿÿ_x0002__x0002__x0002__x0002__x0002__x0002__x0002__x0002__x0002__x0002__x0002__x0002__x0002__x0002__x0002__x0002__x0002_	_x0002__x0002__x0002__x0013__x0002_"_x0002__x0002_=RiskPert(U10,5,V10,RiskStatic(5))'_x0002__x0002_Payment Plan Enrollment Fee_x0001_S10_x0001_T4_x0001_Mean_x0002__x0001__x0002__x0002__x0002__x0002__x0005__x0002__x0002__x0002__x0001__x0002__x0002__x0002_"_x0002__x0002__x0002__x0002__x0002__x0002__x0001__x0002_ÿÿÿÿ_x0002__x0002__x0002__x0002__x0002__x0002__x0002__x0002__x0002__x0002__x0002__x0002__x0002__x0002__x0002__x0002__x0002__x0010__x0002__x0002__x0002__x0013__x0002_K_x0002__x0002_=RiskOutput("New Clients from Payment Plan"_x0002__x0003_)+ROUND(T14*(T5*(T6-(T6*T7))),0)_x0002__x0002__x0002__x0002__x0002__x0002__x0002__x0002__x0001__x0002__x0002__x0002__x0002__x0002__x0002__x0002__x0002__x0001__x0002__x0002__x0002_,_x0002__x0002__x0002__x0002__x0002__x001D__x0002__x0002_New Clients from Payment Plan_x0002__x0002__x0002__x0002__x0002__x0002__x0002__x0002_ÿÿÿÿÿÿÿÿÿÿÿÿÿÿÿÿÿÿÿÿÿÿÿÿÿÿÿÿÿÿÿÿÿÿÿÿÿÿÿÿÿÿ_x0002_ÿÿ_x0002__x0011__x0002__x0002__x0002__x0013__x0002_7_x0002__x0002_=RiskOutput("Change in Annual Revenue")+T17*(T8+T9+T10)_x0002__x0002__x0002__x0002__x0002__x0002__x0002__x0002__x0001__x0002__x0002__x0002__x0002__x0001__x0002__x0002__x0002__x0001__x0002__x0002__x0002_'_x0002__x0002__x0002__x0002__x0002__x0018__x0002__x0002_Change _x0003__x0004_in Annual Revenue_x0003__x0003__x0003__x0003__x0003__x0003__x0003__x0003_ÿÿÿÿÿÿÿÿÿÿÿÿÿÿÿÿÿÿÿÿÿÿÿÿÿÿÿÿÿÿÿÿÿÿÿÿÿÿÿÿÿÿ_x0003_ÿÿ_x0003__x0012__x0003__x0003__x0003__x0013__x0003_/_x0003__x0003_=RiskOutput("Change in Monthly Revenue")+T18/12_x0003__x0003__x0003__x0003__x0003__x0003__x0003__x0003__x0001__x0003__x0003__x0003__x0003__x0002__x0003__x0003__x0003__x0001__x0003__x0003__x0003_(_x0003__x0003__x0003__x0003__x0003__x0019__x0003__x0003_Change in Monthly Revenue_x0003__x0003__x0003__x0003__x0003__x0003__x0003__x0003_ÿÿÿÿÿÿÿÿÿÿÿÿÿÿÿÿÿÿÿÿÿÿÿÿÿÿÿÿÿÿÿÿÿÿÿÿÿÿÿÿÿÿ_x0003_ÿÿ_x0003__x0013__x0003__x0003__x0003__x0013__x0003_(_x0003__x0003_=	_x000B_RiskOutput("New Total Revenue")+T13+T18								_x0001_				_x0003_			_x0001_			 					_x0011_		New Total Revenue								ÿÿÿÿÿÿÿÿÿÿÿÿÿÿÿÿÿÿÿÿÿÿÿÿÿÿÿÿÿÿÿÿÿÿÿÿÿÿÿÿÿÿ	ÿÿ_x0006_							_x0004_							_x0006_																	_x0001_									_x0002_									_x0003_									_x0004_									_x0005_					_x0004_							_x0006_									_x0007_									_x0008_	_x0001__x0002__x0001__x0001__x0001__x0001__x0001__x0001__x0001__x0001_	_x0001__x0001__x0001__x0001__x0001__x0001__x0001__x0001__x0001__x0001__x0001__x0001__x0001__x0012_'_x0001__x0001_&lt;_x0001__x0001__x0001_ÿÿÿÿÿÿÿÿÿÿÿÿÿÿÿÿÿÿÿÿÿÿÿÿÿÿÿÿÿÿÿÿÿÿÿÿÿÿÿÿÿÿÿÿÿÿÿÿ_x0001__x0001__x0001__x0001_ N_x0001__x0001_4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N_x0001__x0001_×_x0001__x0001__x0001__x0004__x0001__x0001_0.0%_x0004__x0001__x0001_0.0%_x0004__x0001__x0001_0.0%_x0018__x0001__x0001_$#,##0.00;[Red]$#,##0.00_x0018__x0001__x0001_$#,##0.00;[Red]$#,##0.00_x0018__x0001__x0001_$#,##0.00;[Red]$#,##0.00_x0007__x0001__x0001__x0002__x0001_General_x0018__x0001__x0001_$#,##0.00;[Red]$#,##0.00_x0018__x0001__x0001_$#,##0.00;[Red]$#,##0.00_x0018__x0001__x0001_$#,##0.00;[Red]$#,##0.00_x0001__x0001__x0001__x0001_"N_x0001__x0001_t_x0001__x0001__x0001__x0001__x0001__x0001__x0001__x0001__x0001_ÿÿÿÿ_x0001__x0001__x0001__x0001__x0001__x0001_ÿÿÿÿ_x0001__x0001__x0001__x0001__x0001__x0001_ÿÿÿÿ_x0001__x0001__x0001__x0001__x0001__x0001_ÿÿÿÿ_x0001__x0001__x0001__x0001__x0001__x0001_ÿÿÿÿ_x0001__x0001__x0001__x0001__x0001__x0001_ÿÿÿÿ_x0001__x0001__x0001_ÿÿÿÿ_x0001__x0001__x0001_ÿÿÿÿ_x0001__x0001__x0001_ÿÿÿÿ_x0001__x0001__x0001_ÿÿÿÿ_x0001__x0001__x0001__x0001_#N_x0001__x0001_8_x0001__x0001__x0001_÷ÿÿÿÿÿÿÿ÷ÿÿÿÿÿÿÿ÷ÿÿÿÿÿÿÿ÷ÿÿÿÿÿÿ_x0002__x0005_ÿ÷ÿÿÿÿÿÿÿ÷ÿÿÿÿÿÿÿ$N_x0002__x0002__x0008__x0002__x0002__x0002__x0011_'_x0002__x0002__x000C__x0002__x0002__x0002__x0001__x0002__x0002__x0002__x0013_'_x0002__x0002__x0010__x0002__x0002__x0002__x0001__x0002__x0002__x0002_y·?g_x0015_'_x0002__x0002_|_x0002__x0002__x0002_p_x0002__x0002__x0002__x0002__x0002__x0002__x0002__x0002__x0001_d_x0002__x0002__x0002_è_x0003__x0002__x0002_0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_x0002_ÿÿÿÿ_x0001__x0005__x0002__x0002__x0002_ÿÿÿÿ_x0002__x0002__x0002__x0002__x0002__x0002__x0002__x0002__x0002__x0004__x0002__x0002__x0002_ÿÿÿÿÿÿÿÿÿÿÿÿÿÿÿÿ_x0002__x0002__x0002__x0002_ÿÿÿÿ_x0016_'_x0002__x0002__x000C__x0002__x0002__x0002__x0002__x0002__x0002__x0002__x0017_'_x0002__x0002_±_x0002__x0002__x0002__x0001__x0002__x0002__x0002__x0006__x0002__x0002__x0002__x0015__x0002__x0002_RiskPert(0.4,0.6,0.8)_x001D__x0002__x0002_RiskPert(2.6E-2,8._x0002__x0003_5E-2,0.155)_x0018__x0002__x0002_RiskPert(3E-2,5E-2,0.25)_x0015__x0002__x0002_RiskPert(100,200,300)_x001A__x0002__x0002_RiskPert(9.43,34.35,59.27)_x0010__x0002__x0002_RiskPert(0,5,15)_x0018_'_x0002__x0002__x000C__x0002__x0002__x0002_,_x0002_._x0002__x0019_'_x0002__x0002__x000C__x0002__x0002__x0002__x0001__x0002__x0002__x0002__x001A_'_x0002__x0002__x000C__x0002__x0002__x0002__x0002__x0002__x0002__x0002__x0001__x0002__x0002_ÿÿÿ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</si>
</sst>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quot;$&quot;#,##0;[Red]&quot;$&quot;#,##0"/>
    <numFmt numFmtId="165" formatCode="&quot;$&quot;#,##0"/>
    <numFmt numFmtId="166" formatCode="&quot;$&quot;#,##0.00;[Red]&quot;$&quot;#,##0.00"/>
    <numFmt numFmtId="167" formatCode="0.0%"/>
    <numFmt numFmtId="168" formatCode="_(* #,##0_);_(* \(#,##0\);_(* &quot;-&quot;??_);_(@_)"/>
    <numFmt numFmtId="169" formatCode="&quot;$&quot;#,##0.00"/>
  </numFmts>
  <fonts count="15">
    <font>
      <sz val="11"/>
      <color theme="1"/>
      <name val="Calibri"/>
      <family val="2"/>
      <scheme val="minor"/>
    </font>
    <font>
      <sz val="11"/>
      <name val="Arial"/>
      <family val="2"/>
    </font>
    <font>
      <sz val="11"/>
      <color theme="1"/>
      <name val="Calibri"/>
      <family val="2"/>
      <scheme val="minor"/>
    </font>
    <font>
      <b/>
      <sz val="11"/>
      <name val="Arial"/>
      <family val="2"/>
    </font>
    <font>
      <sz val="11"/>
      <color theme="1"/>
      <name val="MingLiU_HKSCS-ExtB"/>
      <family val="1"/>
    </font>
    <font>
      <sz val="14"/>
      <color theme="1"/>
      <name val="MingLiU-ExtB"/>
      <family val="1"/>
    </font>
    <font>
      <sz val="12"/>
      <color theme="1"/>
      <name val="Times New Roman"/>
      <family val="1"/>
    </font>
    <font>
      <b/>
      <sz val="12"/>
      <color theme="1"/>
      <name val="Times New Roman"/>
      <family val="1"/>
    </font>
    <font>
      <b/>
      <sz val="12"/>
      <name val="Times New Roman"/>
      <family val="1"/>
    </font>
    <font>
      <b/>
      <sz val="22"/>
      <color theme="1"/>
      <name val="Times New Roman"/>
      <family val="1"/>
    </font>
    <font>
      <b/>
      <sz val="20"/>
      <color theme="1"/>
      <name val="Times New Roman"/>
      <family val="1"/>
    </font>
    <font>
      <sz val="12"/>
      <color theme="1"/>
      <name val="Calibri"/>
      <family val="2"/>
      <scheme val="minor"/>
    </font>
    <font>
      <b/>
      <sz val="12"/>
      <color theme="1"/>
      <name val="Calibri (Body)"/>
    </font>
    <font>
      <b/>
      <sz val="14"/>
      <color theme="1"/>
      <name val="Times New Roman"/>
      <family val="1"/>
    </font>
    <font>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7" tint="0.39997558519241921"/>
        <bgColor indexed="64"/>
      </patternFill>
    </fill>
  </fills>
  <borders count="7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thin">
        <color indexed="64"/>
      </left>
      <right style="thin">
        <color indexed="64"/>
      </right>
      <top style="thin">
        <color indexed="64"/>
      </top>
      <bottom style="thin">
        <color indexed="64"/>
      </bottom>
      <diagonal/>
    </border>
    <border>
      <left style="medium">
        <color theme="2" tint="-0.249977111117893"/>
      </left>
      <right/>
      <top style="medium">
        <color theme="2" tint="-0.249977111117893"/>
      </top>
      <bottom/>
      <diagonal/>
    </border>
    <border>
      <left style="medium">
        <color theme="2" tint="-0.249977111117893"/>
      </left>
      <right style="medium">
        <color theme="2" tint="-0.249977111117893"/>
      </right>
      <top style="medium">
        <color theme="2" tint="-0.249977111117893"/>
      </top>
      <bottom/>
      <diagonal/>
    </border>
    <border>
      <left/>
      <right style="medium">
        <color theme="2" tint="-0.249977111117893"/>
      </right>
      <top style="medium">
        <color theme="2" tint="-0.249977111117893"/>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indexed="64"/>
      </left>
      <right style="thin">
        <color indexed="64"/>
      </right>
      <top style="thin">
        <color indexed="64"/>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style="medium">
        <color theme="2" tint="-0.249977111117893"/>
      </top>
      <bottom/>
      <diagonal/>
    </border>
    <border>
      <left style="medium">
        <color theme="1"/>
      </left>
      <right style="medium">
        <color theme="1"/>
      </right>
      <top style="medium">
        <color theme="2" tint="-0.249977111117893"/>
      </top>
      <bottom style="thin">
        <color theme="2" tint="-0.249977111117893"/>
      </bottom>
      <diagonal/>
    </border>
    <border>
      <left style="medium">
        <color theme="1"/>
      </left>
      <right style="medium">
        <color theme="1"/>
      </right>
      <top style="thin">
        <color indexed="64"/>
      </top>
      <bottom/>
      <diagonal/>
    </border>
    <border>
      <left style="medium">
        <color theme="1"/>
      </left>
      <right style="medium">
        <color theme="1"/>
      </right>
      <top style="thin">
        <color theme="2" tint="-0.249977111117893"/>
      </top>
      <bottom style="thin">
        <color theme="2" tint="-0.249977111117893"/>
      </bottom>
      <diagonal/>
    </border>
    <border>
      <left style="medium">
        <color theme="1"/>
      </left>
      <right style="medium">
        <color theme="1"/>
      </right>
      <top/>
      <bottom style="thin">
        <color theme="2" tint="-0.249977111117893"/>
      </bottom>
      <diagonal/>
    </border>
    <border>
      <left style="medium">
        <color theme="1"/>
      </left>
      <right style="medium">
        <color theme="1"/>
      </right>
      <top style="thin">
        <color indexed="64"/>
      </top>
      <bottom style="thin">
        <color theme="2" tint="-0.249977111117893"/>
      </bottom>
      <diagonal/>
    </border>
    <border>
      <left style="medium">
        <color theme="1"/>
      </left>
      <right style="medium">
        <color theme="1"/>
      </right>
      <top style="thin">
        <color theme="2" tint="-0.249977111117893"/>
      </top>
      <bottom/>
      <diagonal/>
    </border>
    <border>
      <left style="medium">
        <color theme="1"/>
      </left>
      <right style="medium">
        <color theme="1"/>
      </right>
      <top/>
      <bottom style="thin">
        <color indexed="64"/>
      </bottom>
      <diagonal/>
    </border>
    <border>
      <left style="medium">
        <color theme="1"/>
      </left>
      <right style="medium">
        <color theme="1"/>
      </right>
      <top/>
      <bottom style="medium">
        <color theme="2" tint="-0.249977111117893"/>
      </bottom>
      <diagonal/>
    </border>
    <border>
      <left style="medium">
        <color theme="1"/>
      </left>
      <right style="medium">
        <color theme="1"/>
      </right>
      <top style="thin">
        <color indexed="64"/>
      </top>
      <bottom style="medium">
        <color theme="1"/>
      </bottom>
      <diagonal/>
    </border>
    <border>
      <left/>
      <right style="medium">
        <color theme="1"/>
      </right>
      <top/>
      <bottom/>
      <diagonal/>
    </border>
    <border>
      <left/>
      <right style="medium">
        <color theme="1"/>
      </right>
      <top style="medium">
        <color indexed="64"/>
      </top>
      <bottom/>
      <diagonal/>
    </border>
    <border>
      <left/>
      <right style="medium">
        <color theme="1"/>
      </right>
      <top/>
      <bottom style="medium">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top/>
      <bottom style="thin">
        <color indexed="64"/>
      </bottom>
      <diagonal/>
    </border>
    <border>
      <left/>
      <right/>
      <top style="thin">
        <color theme="2" tint="-0.249977111117893"/>
      </top>
      <bottom/>
      <diagonal/>
    </border>
    <border>
      <left style="medium">
        <color theme="1"/>
      </left>
      <right/>
      <top style="medium">
        <color theme="2" tint="-0.249977111117893"/>
      </top>
      <bottom style="medium">
        <color theme="2" tint="-0.249977111117893"/>
      </bottom>
      <diagonal/>
    </border>
    <border>
      <left style="thin">
        <color theme="1"/>
      </left>
      <right style="thin">
        <color indexed="64"/>
      </right>
      <top style="medium">
        <color theme="2" tint="-0.249977111117893"/>
      </top>
      <bottom style="thin">
        <color indexed="64"/>
      </bottom>
      <diagonal/>
    </border>
    <border>
      <left/>
      <right/>
      <top style="medium">
        <color theme="2" tint="-0.249977111117893"/>
      </top>
      <bottom style="thin">
        <color theme="1"/>
      </bottom>
      <diagonal/>
    </border>
    <border>
      <left/>
      <right style="thin">
        <color indexed="64"/>
      </right>
      <top style="medium">
        <color theme="2" tint="-0.249977111117893"/>
      </top>
      <bottom style="thin">
        <color theme="1"/>
      </bottom>
      <diagonal/>
    </border>
    <border>
      <left style="medium">
        <color theme="1"/>
      </left>
      <right/>
      <top/>
      <bottom style="medium">
        <color theme="2" tint="-0.249977111117893"/>
      </bottom>
      <diagonal/>
    </border>
    <border>
      <left style="medium">
        <color theme="1"/>
      </left>
      <right/>
      <top style="thin">
        <color theme="1"/>
      </top>
      <bottom/>
      <diagonal/>
    </border>
    <border>
      <left style="medium">
        <color theme="1"/>
      </left>
      <right/>
      <top style="medium">
        <color theme="2" tint="-0.249977111117893"/>
      </top>
      <bottom style="thin">
        <color theme="1"/>
      </bottom>
      <diagonal/>
    </border>
    <border>
      <left style="medium">
        <color theme="1"/>
      </left>
      <right/>
      <top style="medium">
        <color theme="2" tint="-0.249977111117893"/>
      </top>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medium">
        <color theme="1"/>
      </right>
      <top style="thin">
        <color theme="2" tint="-0.249977111117893"/>
      </top>
      <bottom style="medium">
        <color theme="2" tint="-0.249977111117893"/>
      </bottom>
      <diagonal/>
    </border>
    <border>
      <left style="medium">
        <color theme="1"/>
      </left>
      <right style="medium">
        <color theme="1"/>
      </right>
      <top style="medium">
        <color theme="2" tint="-0.249977111117893"/>
      </top>
      <bottom style="medium">
        <color theme="2" tint="-0.249977111117893"/>
      </bottom>
      <diagonal/>
    </border>
    <border>
      <left style="medium">
        <color theme="1"/>
      </left>
      <right style="medium">
        <color theme="1"/>
      </right>
      <top style="medium">
        <color theme="2" tint="-0.24997711111789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theme="1"/>
      </right>
      <top style="medium">
        <color theme="1"/>
      </top>
      <bottom style="medium">
        <color theme="1"/>
      </bottom>
      <diagonal/>
    </border>
    <border>
      <left style="medium">
        <color theme="1"/>
      </left>
      <right style="medium">
        <color indexed="64"/>
      </right>
      <top style="medium">
        <color theme="1"/>
      </top>
      <bottom style="medium">
        <color theme="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192">
    <xf numFmtId="0" fontId="0" fillId="0" borderId="0" xfId="0"/>
    <xf numFmtId="0" fontId="1" fillId="0" borderId="0" xfId="0" applyFont="1" applyAlignment="1">
      <alignment horizontal="left" vertical="top"/>
    </xf>
    <xf numFmtId="0" fontId="1" fillId="0" borderId="0" xfId="0" applyFont="1" applyAlignment="1">
      <alignment horizontal="left"/>
    </xf>
    <xf numFmtId="0" fontId="1"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xf>
    <xf numFmtId="0" fontId="3" fillId="0" borderId="0" xfId="0" applyFont="1"/>
    <xf numFmtId="44" fontId="3" fillId="0" borderId="0" xfId="1" applyFont="1" applyAlignment="1">
      <alignment horizontal="left"/>
    </xf>
    <xf numFmtId="44" fontId="1" fillId="0" borderId="0" xfId="1" applyFont="1"/>
    <xf numFmtId="44" fontId="1" fillId="0" borderId="0" xfId="1" applyFont="1" applyFill="1"/>
    <xf numFmtId="44" fontId="1" fillId="0" borderId="0" xfId="1" applyFont="1" applyAlignment="1">
      <alignment horizontal="left"/>
    </xf>
    <xf numFmtId="44" fontId="3" fillId="0" borderId="0" xfId="1" applyFont="1"/>
    <xf numFmtId="44" fontId="3" fillId="0" borderId="0" xfId="1" applyFont="1" applyFill="1" applyAlignment="1">
      <alignment horizontal="left"/>
    </xf>
    <xf numFmtId="44" fontId="3" fillId="0" borderId="0" xfId="0" applyNumberFormat="1" applyFont="1"/>
    <xf numFmtId="44" fontId="3" fillId="0" borderId="0" xfId="1" applyFont="1" applyAlignment="1"/>
    <xf numFmtId="44" fontId="3" fillId="0" borderId="0" xfId="1" applyFont="1" applyFill="1" applyAlignment="1"/>
    <xf numFmtId="0" fontId="3" fillId="0" borderId="0" xfId="0" applyFont="1" applyAlignment="1">
      <alignment horizontal="center" vertical="center"/>
    </xf>
    <xf numFmtId="0" fontId="4" fillId="2" borderId="0" xfId="0" applyFont="1" applyFill="1"/>
    <xf numFmtId="0" fontId="0" fillId="2" borderId="0" xfId="0" applyFill="1"/>
    <xf numFmtId="0" fontId="6" fillId="5" borderId="3" xfId="0" applyFont="1" applyFill="1" applyBorder="1"/>
    <xf numFmtId="0" fontId="8" fillId="5" borderId="3" xfId="0" applyFont="1" applyFill="1" applyBorder="1" applyAlignment="1">
      <alignment horizontal="center" vertical="center"/>
    </xf>
    <xf numFmtId="164" fontId="6" fillId="3" borderId="2" xfId="0" applyNumberFormat="1" applyFont="1" applyFill="1" applyBorder="1"/>
    <xf numFmtId="164" fontId="6" fillId="3" borderId="1" xfId="0" applyNumberFormat="1" applyFont="1" applyFill="1" applyBorder="1"/>
    <xf numFmtId="165" fontId="6" fillId="3" borderId="2" xfId="0" applyNumberFormat="1" applyFont="1" applyFill="1" applyBorder="1"/>
    <xf numFmtId="165" fontId="6" fillId="3" borderId="1" xfId="0" applyNumberFormat="1" applyFont="1" applyFill="1" applyBorder="1"/>
    <xf numFmtId="5" fontId="7" fillId="4" borderId="7" xfId="0" applyNumberFormat="1" applyFont="1" applyFill="1" applyBorder="1"/>
    <xf numFmtId="166" fontId="0" fillId="2" borderId="0" xfId="0" applyNumberFormat="1" applyFill="1"/>
    <xf numFmtId="164" fontId="6" fillId="3" borderId="12" xfId="0" applyNumberFormat="1" applyFont="1" applyFill="1" applyBorder="1"/>
    <xf numFmtId="164" fontId="6" fillId="3" borderId="13" xfId="0" applyNumberFormat="1" applyFont="1" applyFill="1" applyBorder="1"/>
    <xf numFmtId="165" fontId="6" fillId="3" borderId="12" xfId="0" applyNumberFormat="1" applyFont="1" applyFill="1" applyBorder="1"/>
    <xf numFmtId="165" fontId="6" fillId="3" borderId="13" xfId="0" applyNumberFormat="1" applyFont="1" applyFill="1" applyBorder="1"/>
    <xf numFmtId="5" fontId="7" fillId="4" borderId="6" xfId="0" applyNumberFormat="1" applyFont="1" applyFill="1" applyBorder="1"/>
    <xf numFmtId="0" fontId="7" fillId="5" borderId="5" xfId="0" applyFont="1" applyFill="1" applyBorder="1" applyAlignment="1">
      <alignment horizontal="center"/>
    </xf>
    <xf numFmtId="0" fontId="0" fillId="2" borderId="16" xfId="0" applyFill="1" applyBorder="1"/>
    <xf numFmtId="0" fontId="0" fillId="2" borderId="17" xfId="0" applyFill="1" applyBorder="1"/>
    <xf numFmtId="0" fontId="7" fillId="5" borderId="18" xfId="0" applyFont="1" applyFill="1" applyBorder="1" applyAlignment="1">
      <alignment horizontal="center"/>
    </xf>
    <xf numFmtId="0" fontId="7" fillId="6" borderId="17" xfId="0" applyFont="1" applyFill="1" applyBorder="1" applyAlignment="1">
      <alignment horizontal="center"/>
    </xf>
    <xf numFmtId="0" fontId="0" fillId="2" borderId="24" xfId="0" applyFill="1" applyBorder="1"/>
    <xf numFmtId="0" fontId="0" fillId="2" borderId="26" xfId="0" applyFill="1" applyBorder="1"/>
    <xf numFmtId="0" fontId="6" fillId="4" borderId="5" xfId="0" applyFont="1" applyFill="1" applyBorder="1"/>
    <xf numFmtId="166" fontId="6" fillId="4" borderId="5" xfId="0" applyNumberFormat="1" applyFont="1" applyFill="1" applyBorder="1"/>
    <xf numFmtId="166" fontId="6" fillId="3" borderId="5" xfId="0" applyNumberFormat="1" applyFont="1" applyFill="1" applyBorder="1"/>
    <xf numFmtId="166" fontId="6" fillId="7" borderId="5" xfId="0" applyNumberFormat="1" applyFont="1" applyFill="1" applyBorder="1"/>
    <xf numFmtId="166" fontId="7" fillId="5" borderId="5" xfId="0" applyNumberFormat="1" applyFont="1" applyFill="1" applyBorder="1" applyAlignment="1">
      <alignment horizontal="center"/>
    </xf>
    <xf numFmtId="166" fontId="6" fillId="4" borderId="14" xfId="0" applyNumberFormat="1" applyFont="1" applyFill="1" applyBorder="1"/>
    <xf numFmtId="166" fontId="7" fillId="5" borderId="11" xfId="0" applyNumberFormat="1" applyFont="1" applyFill="1" applyBorder="1" applyAlignment="1">
      <alignment horizontal="center"/>
    </xf>
    <xf numFmtId="0" fontId="0" fillId="7" borderId="15" xfId="0" applyFill="1" applyBorder="1"/>
    <xf numFmtId="167" fontId="6" fillId="3" borderId="5" xfId="3" applyNumberFormat="1" applyFont="1" applyFill="1" applyBorder="1"/>
    <xf numFmtId="169" fontId="7" fillId="4" borderId="25" xfId="0" applyNumberFormat="1" applyFont="1" applyFill="1" applyBorder="1"/>
    <xf numFmtId="169" fontId="7" fillId="4" borderId="27" xfId="0" applyNumberFormat="1" applyFont="1" applyFill="1" applyBorder="1"/>
    <xf numFmtId="164" fontId="6" fillId="4" borderId="11" xfId="0" applyNumberFormat="1" applyFont="1" applyFill="1" applyBorder="1"/>
    <xf numFmtId="164" fontId="6" fillId="4" borderId="37" xfId="0" applyNumberFormat="1" applyFont="1" applyFill="1" applyBorder="1"/>
    <xf numFmtId="0" fontId="6" fillId="2" borderId="4" xfId="0" applyFont="1" applyFill="1" applyBorder="1"/>
    <xf numFmtId="0" fontId="6" fillId="6" borderId="3" xfId="0" applyFont="1" applyFill="1" applyBorder="1"/>
    <xf numFmtId="0" fontId="6" fillId="2" borderId="38" xfId="0" applyFont="1" applyFill="1" applyBorder="1"/>
    <xf numFmtId="0" fontId="6" fillId="6" borderId="39" xfId="0" applyFont="1" applyFill="1" applyBorder="1"/>
    <xf numFmtId="165" fontId="6" fillId="4" borderId="11" xfId="0" applyNumberFormat="1" applyFont="1" applyFill="1" applyBorder="1"/>
    <xf numFmtId="0" fontId="6" fillId="6" borderId="3" xfId="0" applyFont="1" applyFill="1" applyBorder="1" applyAlignment="1">
      <alignment horizontal="left" indent="1"/>
    </xf>
    <xf numFmtId="0" fontId="6" fillId="6" borderId="3" xfId="0" applyFont="1" applyFill="1" applyBorder="1" applyAlignment="1">
      <alignment horizontal="left" indent="2"/>
    </xf>
    <xf numFmtId="164" fontId="6" fillId="4" borderId="40" xfId="0" applyNumberFormat="1" applyFont="1" applyFill="1" applyBorder="1"/>
    <xf numFmtId="0" fontId="7" fillId="4" borderId="42" xfId="0" applyFont="1" applyFill="1" applyBorder="1"/>
    <xf numFmtId="0" fontId="6" fillId="2" borderId="31" xfId="0" applyFont="1" applyFill="1" applyBorder="1"/>
    <xf numFmtId="0" fontId="6" fillId="2" borderId="32" xfId="0" applyFont="1" applyFill="1" applyBorder="1"/>
    <xf numFmtId="0" fontId="6" fillId="2" borderId="33" xfId="0" applyFont="1" applyFill="1" applyBorder="1"/>
    <xf numFmtId="0" fontId="7" fillId="5" borderId="39" xfId="0" applyFont="1" applyFill="1" applyBorder="1" applyAlignment="1">
      <alignment horizontal="center"/>
    </xf>
    <xf numFmtId="0" fontId="6" fillId="4" borderId="33" xfId="0" applyFont="1" applyFill="1" applyBorder="1"/>
    <xf numFmtId="0" fontId="6" fillId="2" borderId="43" xfId="0" applyFont="1" applyFill="1" applyBorder="1"/>
    <xf numFmtId="0" fontId="6" fillId="4" borderId="33" xfId="0" applyFont="1" applyFill="1" applyBorder="1" applyAlignment="1">
      <alignment horizontal="right"/>
    </xf>
    <xf numFmtId="0" fontId="6" fillId="2" borderId="44" xfId="0" applyFont="1" applyFill="1" applyBorder="1"/>
    <xf numFmtId="0" fontId="6" fillId="2" borderId="33" xfId="0" applyFont="1" applyFill="1" applyBorder="1" applyAlignment="1">
      <alignment horizontal="right"/>
    </xf>
    <xf numFmtId="0" fontId="6" fillId="4" borderId="45" xfId="0" applyFont="1" applyFill="1" applyBorder="1"/>
    <xf numFmtId="0" fontId="6" fillId="2" borderId="33" xfId="0" applyFont="1" applyFill="1" applyBorder="1" applyAlignment="1">
      <alignment horizontal="right" wrapText="1"/>
    </xf>
    <xf numFmtId="3" fontId="6" fillId="2" borderId="33" xfId="0" applyNumberFormat="1" applyFont="1" applyFill="1" applyBorder="1" applyAlignment="1">
      <alignment horizontal="right"/>
    </xf>
    <xf numFmtId="0" fontId="6" fillId="2" borderId="33" xfId="0" applyFont="1" applyFill="1" applyBorder="1" applyAlignment="1">
      <alignment horizontal="right" indent="1"/>
    </xf>
    <xf numFmtId="5" fontId="7" fillId="4" borderId="48" xfId="0" applyNumberFormat="1" applyFont="1" applyFill="1" applyBorder="1"/>
    <xf numFmtId="5" fontId="7" fillId="4" borderId="49" xfId="0" applyNumberFormat="1" applyFont="1" applyFill="1" applyBorder="1"/>
    <xf numFmtId="169" fontId="6" fillId="4" borderId="25" xfId="1" applyNumberFormat="1" applyFont="1" applyFill="1" applyBorder="1"/>
    <xf numFmtId="0" fontId="6" fillId="2" borderId="50" xfId="0" applyFont="1" applyFill="1" applyBorder="1"/>
    <xf numFmtId="0" fontId="7" fillId="6" borderId="51" xfId="0" applyFont="1" applyFill="1" applyBorder="1" applyAlignment="1">
      <alignment horizontal="center"/>
    </xf>
    <xf numFmtId="169" fontId="6" fillId="4" borderId="52" xfId="1" applyNumberFormat="1" applyFont="1" applyFill="1" applyBorder="1"/>
    <xf numFmtId="0" fontId="0" fillId="0" borderId="0" xfId="0" quotePrefix="1"/>
    <xf numFmtId="166" fontId="0" fillId="7" borderId="0" xfId="0" applyNumberFormat="1" applyFill="1"/>
    <xf numFmtId="0" fontId="6" fillId="2" borderId="0" xfId="0" applyFont="1" applyFill="1"/>
    <xf numFmtId="0" fontId="5" fillId="2" borderId="0" xfId="0" applyFont="1" applyFill="1"/>
    <xf numFmtId="0" fontId="7" fillId="4" borderId="0" xfId="0" applyFont="1" applyFill="1"/>
    <xf numFmtId="44" fontId="6" fillId="3" borderId="2" xfId="1" applyFont="1" applyFill="1" applyBorder="1"/>
    <xf numFmtId="0" fontId="6" fillId="2" borderId="0" xfId="0" applyFont="1" applyFill="1" applyAlignment="1">
      <alignment horizontal="left" indent="1"/>
    </xf>
    <xf numFmtId="0" fontId="7" fillId="2" borderId="0" xfId="0" applyFont="1" applyFill="1" applyAlignment="1">
      <alignment horizontal="left" indent="1"/>
    </xf>
    <xf numFmtId="0" fontId="6" fillId="2" borderId="0" xfId="0" applyFont="1" applyFill="1" applyAlignment="1">
      <alignment horizontal="left" indent="2"/>
    </xf>
    <xf numFmtId="0" fontId="6" fillId="2" borderId="0" xfId="0" applyFont="1" applyFill="1" applyAlignment="1">
      <alignment horizontal="left" vertical="center" wrapText="1" indent="1"/>
    </xf>
    <xf numFmtId="0" fontId="6" fillId="2" borderId="0" xfId="0" applyFont="1" applyFill="1" applyAlignment="1">
      <alignment horizontal="left" wrapText="1" indent="1"/>
    </xf>
    <xf numFmtId="2" fontId="6" fillId="3" borderId="5" xfId="0" applyNumberFormat="1" applyFont="1" applyFill="1" applyBorder="1"/>
    <xf numFmtId="1" fontId="6" fillId="3" borderId="5" xfId="0" applyNumberFormat="1" applyFont="1" applyFill="1" applyBorder="1"/>
    <xf numFmtId="0" fontId="0" fillId="2" borderId="0" xfId="0" applyFill="1" applyAlignment="1">
      <alignment horizontal="left" vertical="top" wrapText="1"/>
    </xf>
    <xf numFmtId="44" fontId="6" fillId="8" borderId="2" xfId="0" applyNumberFormat="1" applyFont="1" applyFill="1" applyBorder="1"/>
    <xf numFmtId="44" fontId="6" fillId="8" borderId="12" xfId="0" applyNumberFormat="1" applyFont="1" applyFill="1" applyBorder="1"/>
    <xf numFmtId="0" fontId="6" fillId="8" borderId="0" xfId="0" applyFont="1" applyFill="1" applyAlignment="1">
      <alignment horizontal="left" wrapText="1" indent="3"/>
    </xf>
    <xf numFmtId="164" fontId="6" fillId="8" borderId="1" xfId="0" applyNumberFormat="1" applyFont="1" applyFill="1" applyBorder="1"/>
    <xf numFmtId="164" fontId="6" fillId="8" borderId="13" xfId="0" applyNumberFormat="1" applyFont="1" applyFill="1" applyBorder="1"/>
    <xf numFmtId="0" fontId="6" fillId="8" borderId="0" xfId="0" applyFont="1" applyFill="1" applyAlignment="1">
      <alignment horizontal="left" indent="3"/>
    </xf>
    <xf numFmtId="169" fontId="6" fillId="8" borderId="19" xfId="1" applyNumberFormat="1" applyFont="1" applyFill="1" applyBorder="1"/>
    <xf numFmtId="169" fontId="6" fillId="8" borderId="20" xfId="1" applyNumberFormat="1" applyFont="1" applyFill="1" applyBorder="1"/>
    <xf numFmtId="169" fontId="6" fillId="8" borderId="21" xfId="1" applyNumberFormat="1" applyFont="1" applyFill="1" applyBorder="1"/>
    <xf numFmtId="169" fontId="6" fillId="8" borderId="17" xfId="1" applyNumberFormat="1" applyFont="1" applyFill="1" applyBorder="1"/>
    <xf numFmtId="169" fontId="6" fillId="8" borderId="22" xfId="1" applyNumberFormat="1" applyFont="1" applyFill="1" applyBorder="1"/>
    <xf numFmtId="169" fontId="6" fillId="8" borderId="23" xfId="1" applyNumberFormat="1" applyFont="1" applyFill="1" applyBorder="1"/>
    <xf numFmtId="169" fontId="6" fillId="8" borderId="24" xfId="1" applyNumberFormat="1" applyFont="1" applyFill="1" applyBorder="1"/>
    <xf numFmtId="0" fontId="0" fillId="2" borderId="5" xfId="0" applyFill="1" applyBorder="1"/>
    <xf numFmtId="0" fontId="6" fillId="2" borderId="5" xfId="0" applyFont="1" applyFill="1" applyBorder="1"/>
    <xf numFmtId="0" fontId="6" fillId="2" borderId="5" xfId="0" applyFont="1" applyFill="1" applyBorder="1" applyAlignment="1">
      <alignment horizontal="left" indent="1"/>
    </xf>
    <xf numFmtId="0" fontId="6" fillId="2" borderId="5" xfId="0" applyFont="1" applyFill="1" applyBorder="1" applyAlignment="1">
      <alignment horizontal="right"/>
    </xf>
    <xf numFmtId="0" fontId="6" fillId="2" borderId="5" xfId="0" applyFont="1" applyFill="1" applyBorder="1" applyAlignment="1">
      <alignment horizontal="left" indent="2"/>
    </xf>
    <xf numFmtId="0" fontId="6" fillId="2" borderId="5" xfId="0" applyFont="1" applyFill="1" applyBorder="1" applyAlignment="1">
      <alignment horizontal="right" wrapText="1"/>
    </xf>
    <xf numFmtId="0" fontId="6" fillId="2" borderId="5" xfId="0" applyFont="1" applyFill="1" applyBorder="1" applyAlignment="1">
      <alignment horizontal="left" vertical="center" wrapText="1" indent="1"/>
    </xf>
    <xf numFmtId="0" fontId="6" fillId="2" borderId="5" xfId="0" applyFont="1" applyFill="1" applyBorder="1" applyAlignment="1">
      <alignment horizontal="left" wrapText="1" indent="1"/>
    </xf>
    <xf numFmtId="3" fontId="6" fillId="2" borderId="5" xfId="0" applyNumberFormat="1" applyFont="1" applyFill="1" applyBorder="1" applyAlignment="1">
      <alignment horizontal="right"/>
    </xf>
    <xf numFmtId="0" fontId="6" fillId="2" borderId="5" xfId="0" applyFont="1" applyFill="1" applyBorder="1" applyAlignment="1">
      <alignment horizontal="right" indent="1"/>
    </xf>
    <xf numFmtId="166" fontId="6" fillId="8" borderId="5" xfId="0" applyNumberFormat="1" applyFont="1" applyFill="1" applyBorder="1"/>
    <xf numFmtId="0" fontId="6" fillId="8" borderId="5" xfId="0" applyFont="1" applyFill="1" applyBorder="1"/>
    <xf numFmtId="166" fontId="6" fillId="8" borderId="14" xfId="0" applyNumberFormat="1" applyFont="1" applyFill="1" applyBorder="1"/>
    <xf numFmtId="168" fontId="6" fillId="3" borderId="5" xfId="2" applyNumberFormat="1" applyFont="1" applyFill="1" applyBorder="1"/>
    <xf numFmtId="0" fontId="7" fillId="5" borderId="61" xfId="0" applyFont="1" applyFill="1" applyBorder="1" applyAlignment="1">
      <alignment horizontal="center"/>
    </xf>
    <xf numFmtId="0" fontId="7" fillId="5" borderId="62" xfId="0" applyFont="1" applyFill="1" applyBorder="1" applyAlignment="1">
      <alignment horizontal="center"/>
    </xf>
    <xf numFmtId="0" fontId="6" fillId="4" borderId="63" xfId="0" applyFont="1" applyFill="1" applyBorder="1"/>
    <xf numFmtId="167" fontId="6" fillId="3" borderId="64" xfId="3" applyNumberFormat="1" applyFont="1" applyFill="1" applyBorder="1"/>
    <xf numFmtId="166" fontId="6" fillId="4" borderId="63" xfId="0" applyNumberFormat="1" applyFont="1" applyFill="1" applyBorder="1"/>
    <xf numFmtId="166" fontId="6" fillId="3" borderId="64" xfId="0" applyNumberFormat="1" applyFont="1" applyFill="1" applyBorder="1"/>
    <xf numFmtId="166" fontId="6" fillId="7" borderId="63" xfId="0" applyNumberFormat="1" applyFont="1" applyFill="1" applyBorder="1"/>
    <xf numFmtId="166" fontId="6" fillId="7" borderId="64" xfId="0" applyNumberFormat="1" applyFont="1" applyFill="1" applyBorder="1"/>
    <xf numFmtId="166" fontId="7" fillId="5" borderId="63" xfId="0" applyNumberFormat="1" applyFont="1" applyFill="1" applyBorder="1" applyAlignment="1">
      <alignment horizontal="center"/>
    </xf>
    <xf numFmtId="166" fontId="7" fillId="5" borderId="64" xfId="0" applyNumberFormat="1" applyFont="1" applyFill="1" applyBorder="1" applyAlignment="1">
      <alignment horizontal="center"/>
    </xf>
    <xf numFmtId="166" fontId="6" fillId="4" borderId="65" xfId="0" applyNumberFormat="1" applyFont="1" applyFill="1" applyBorder="1"/>
    <xf numFmtId="166" fontId="6" fillId="8" borderId="66" xfId="0" applyNumberFormat="1" applyFont="1" applyFill="1" applyBorder="1"/>
    <xf numFmtId="168" fontId="6" fillId="3" borderId="64" xfId="2" applyNumberFormat="1" applyFont="1" applyFill="1" applyBorder="1"/>
    <xf numFmtId="0" fontId="0" fillId="7" borderId="67" xfId="0" applyFill="1" applyBorder="1"/>
    <xf numFmtId="0" fontId="0" fillId="7" borderId="68" xfId="0" applyFill="1" applyBorder="1"/>
    <xf numFmtId="166" fontId="7" fillId="5" borderId="61" xfId="0" applyNumberFormat="1" applyFont="1" applyFill="1" applyBorder="1" applyAlignment="1">
      <alignment horizontal="center"/>
    </xf>
    <xf numFmtId="166" fontId="7" fillId="5" borderId="62" xfId="0" applyNumberFormat="1" applyFont="1" applyFill="1" applyBorder="1" applyAlignment="1">
      <alignment horizontal="center"/>
    </xf>
    <xf numFmtId="0" fontId="6" fillId="8" borderId="64" xfId="0" applyFont="1" applyFill="1" applyBorder="1"/>
    <xf numFmtId="166" fontId="6" fillId="8" borderId="64" xfId="0" applyNumberFormat="1" applyFont="1" applyFill="1" applyBorder="1"/>
    <xf numFmtId="166" fontId="0" fillId="7" borderId="55" xfId="0" applyNumberFormat="1" applyFill="1" applyBorder="1"/>
    <xf numFmtId="166" fontId="0" fillId="7" borderId="56" xfId="0" applyNumberFormat="1" applyFill="1" applyBorder="1"/>
    <xf numFmtId="1" fontId="6" fillId="3" borderId="64" xfId="0" applyNumberFormat="1" applyFont="1" applyFill="1" applyBorder="1"/>
    <xf numFmtId="2" fontId="6" fillId="3" borderId="64" xfId="0" applyNumberFormat="1" applyFont="1" applyFill="1" applyBorder="1"/>
    <xf numFmtId="166" fontId="6" fillId="4" borderId="69" xfId="0" applyNumberFormat="1" applyFont="1" applyFill="1" applyBorder="1"/>
    <xf numFmtId="166" fontId="6" fillId="8" borderId="70" xfId="0" applyNumberFormat="1" applyFont="1" applyFill="1" applyBorder="1"/>
    <xf numFmtId="0" fontId="9" fillId="2" borderId="32" xfId="0" applyFont="1" applyFill="1" applyBorder="1" applyAlignment="1">
      <alignment horizontal="left" vertical="center" wrapText="1"/>
    </xf>
    <xf numFmtId="0" fontId="9" fillId="2" borderId="0" xfId="0" applyFont="1" applyFill="1" applyAlignment="1">
      <alignment horizontal="left" vertical="center" wrapText="1"/>
    </xf>
    <xf numFmtId="0" fontId="7" fillId="2" borderId="5" xfId="0" applyFont="1" applyFill="1" applyBorder="1" applyAlignment="1">
      <alignment horizontal="center"/>
    </xf>
    <xf numFmtId="0" fontId="11" fillId="2" borderId="9" xfId="0" applyFont="1" applyFill="1" applyBorder="1" applyAlignment="1">
      <alignment horizontal="left" vertical="top" wrapText="1"/>
    </xf>
    <xf numFmtId="0" fontId="11" fillId="2" borderId="53" xfId="0" applyFont="1" applyFill="1" applyBorder="1" applyAlignment="1">
      <alignment horizontal="left" vertical="top" wrapText="1"/>
    </xf>
    <xf numFmtId="0" fontId="11" fillId="2" borderId="54" xfId="0" applyFont="1" applyFill="1" applyBorder="1" applyAlignment="1">
      <alignment horizontal="left" vertical="top" wrapText="1"/>
    </xf>
    <xf numFmtId="0" fontId="11" fillId="2" borderId="5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56"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57" xfId="0" applyFont="1" applyFill="1" applyBorder="1" applyAlignment="1">
      <alignment horizontal="left" vertical="top" wrapText="1"/>
    </xf>
    <xf numFmtId="0" fontId="11" fillId="2" borderId="58" xfId="0" applyFont="1" applyFill="1" applyBorder="1" applyAlignment="1">
      <alignment horizontal="left" vertical="top" wrapText="1"/>
    </xf>
    <xf numFmtId="0" fontId="13" fillId="2" borderId="0" xfId="0" applyFont="1" applyFill="1" applyAlignment="1">
      <alignment horizontal="left" vertical="center" wrapText="1"/>
    </xf>
    <xf numFmtId="0" fontId="14" fillId="0" borderId="0" xfId="0" applyFont="1" applyAlignment="1">
      <alignment horizontal="left" vertical="center" wrapText="1"/>
    </xf>
    <xf numFmtId="0" fontId="8" fillId="4" borderId="46" xfId="0" applyFont="1" applyFill="1" applyBorder="1" applyAlignment="1">
      <alignment horizontal="center"/>
    </xf>
    <xf numFmtId="0" fontId="8" fillId="4" borderId="8" xfId="0" applyFont="1" applyFill="1" applyBorder="1" applyAlignment="1">
      <alignment horizontal="center"/>
    </xf>
    <xf numFmtId="0" fontId="7" fillId="4" borderId="47" xfId="0" applyFont="1" applyFill="1" applyBorder="1" applyAlignment="1">
      <alignment horizontal="center"/>
    </xf>
    <xf numFmtId="0" fontId="7" fillId="4" borderId="48" xfId="0" applyFont="1" applyFill="1" applyBorder="1" applyAlignment="1">
      <alignment horizontal="center"/>
    </xf>
    <xf numFmtId="0" fontId="0" fillId="2" borderId="10" xfId="0" applyFill="1" applyBorder="1" applyAlignment="1">
      <alignment horizontal="center" vertical="center"/>
    </xf>
    <xf numFmtId="0" fontId="0" fillId="2" borderId="30" xfId="0" applyFill="1" applyBorder="1" applyAlignment="1">
      <alignment horizontal="center" vertical="center"/>
    </xf>
    <xf numFmtId="0" fontId="0" fillId="2" borderId="34" xfId="0" applyFill="1" applyBorder="1" applyAlignment="1">
      <alignment horizontal="left" wrapText="1"/>
    </xf>
    <xf numFmtId="0" fontId="0" fillId="2" borderId="35" xfId="0" applyFill="1" applyBorder="1" applyAlignment="1">
      <alignment horizontal="left" wrapText="1"/>
    </xf>
    <xf numFmtId="0" fontId="0" fillId="2" borderId="36" xfId="0" applyFill="1" applyBorder="1" applyAlignment="1">
      <alignment horizontal="left" wrapText="1"/>
    </xf>
    <xf numFmtId="0" fontId="6" fillId="2" borderId="32" xfId="0" applyFont="1" applyFill="1" applyBorder="1" applyAlignment="1">
      <alignment horizontal="center"/>
    </xf>
    <xf numFmtId="0" fontId="6" fillId="2" borderId="4" xfId="0" applyFont="1" applyFill="1" applyBorder="1" applyAlignment="1">
      <alignment horizontal="center"/>
    </xf>
    <xf numFmtId="0" fontId="6" fillId="6" borderId="3" xfId="0" applyFont="1" applyFill="1" applyBorder="1" applyAlignment="1">
      <alignment horizontal="center"/>
    </xf>
    <xf numFmtId="0" fontId="7" fillId="4" borderId="45" xfId="0" applyFont="1" applyFill="1" applyBorder="1" applyAlignment="1">
      <alignment horizontal="center"/>
    </xf>
    <xf numFmtId="0" fontId="7" fillId="4" borderId="41" xfId="0" applyFont="1" applyFill="1" applyBorder="1" applyAlignment="1">
      <alignment horizontal="center"/>
    </xf>
    <xf numFmtId="0" fontId="9" fillId="2" borderId="32" xfId="0" applyFont="1" applyFill="1" applyBorder="1" applyAlignment="1">
      <alignment horizontal="left" vertical="center" wrapText="1"/>
    </xf>
    <xf numFmtId="0" fontId="0" fillId="0" borderId="32" xfId="0" applyBorder="1" applyAlignment="1">
      <alignment horizontal="left" vertical="center" wrapText="1"/>
    </xf>
    <xf numFmtId="0" fontId="13"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left" vertical="top" wrapText="1"/>
    </xf>
    <xf numFmtId="0" fontId="0" fillId="2" borderId="0" xfId="0" applyFill="1" applyAlignment="1">
      <alignment horizontal="left" vertical="top" wrapText="1"/>
    </xf>
    <xf numFmtId="0" fontId="0" fillId="2" borderId="28" xfId="0" applyFill="1" applyBorder="1" applyAlignment="1">
      <alignment horizontal="left" vertical="top" wrapText="1"/>
    </xf>
    <xf numFmtId="0" fontId="0" fillId="2" borderId="34" xfId="0" applyFill="1" applyBorder="1" applyAlignment="1">
      <alignment horizontal="left" vertical="top" wrapText="1"/>
    </xf>
    <xf numFmtId="0" fontId="0" fillId="2" borderId="35" xfId="0" applyFill="1" applyBorder="1" applyAlignment="1">
      <alignment horizontal="left" vertical="top" wrapText="1"/>
    </xf>
    <xf numFmtId="0" fontId="0" fillId="2" borderId="36" xfId="0" applyFill="1" applyBorder="1" applyAlignment="1">
      <alignment horizontal="left" vertical="top" wrapText="1"/>
    </xf>
    <xf numFmtId="0" fontId="9" fillId="2" borderId="0" xfId="0" applyFont="1" applyFill="1" applyAlignment="1">
      <alignment horizontal="left" vertical="center" wrapText="1"/>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3" fillId="0" borderId="0" xfId="0" applyFont="1" applyAlignment="1">
      <alignment horizont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CCCCFF"/>
      <color rgb="FFCC3300"/>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t.cornell.edu/departments-centers-and-institutes/center-veterinary-business-and-entrepreneurshi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t.cornell.edu/departments-centers-and-institutes/center-veterinary-business-and-entrepreneurship"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533400</xdr:colOff>
      <xdr:row>0</xdr:row>
      <xdr:rowOff>120650</xdr:rowOff>
    </xdr:from>
    <xdr:to>
      <xdr:col>12</xdr:col>
      <xdr:colOff>58574</xdr:colOff>
      <xdr:row>3</xdr:row>
      <xdr:rowOff>81893</xdr:rowOff>
    </xdr:to>
    <xdr:pic>
      <xdr:nvPicPr>
        <xdr:cNvPr id="3" name="Picture 2">
          <a:extLst>
            <a:ext uri="{FF2B5EF4-FFF2-40B4-BE49-F238E27FC236}">
              <a16:creationId xmlns:a16="http://schemas.microsoft.com/office/drawing/2014/main" id="{DC96064C-D89A-4432-8625-B96C467D3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1650" y="120650"/>
          <a:ext cx="1677824" cy="837543"/>
        </a:xfrm>
        <a:prstGeom prst="rect">
          <a:avLst/>
        </a:prstGeom>
      </xdr:spPr>
    </xdr:pic>
    <xdr:clientData/>
  </xdr:twoCellAnchor>
  <xdr:twoCellAnchor editAs="oneCell">
    <xdr:from>
      <xdr:col>0</xdr:col>
      <xdr:colOff>698500</xdr:colOff>
      <xdr:row>0</xdr:row>
      <xdr:rowOff>247650</xdr:rowOff>
    </xdr:from>
    <xdr:to>
      <xdr:col>5</xdr:col>
      <xdr:colOff>403503</xdr:colOff>
      <xdr:row>2</xdr:row>
      <xdr:rowOff>129531</xdr:rowOff>
    </xdr:to>
    <xdr:pic>
      <xdr:nvPicPr>
        <xdr:cNvPr id="4" name="Picture 3">
          <a:hlinkClick xmlns:r="http://schemas.openxmlformats.org/officeDocument/2006/relationships" r:id="rId2"/>
          <a:extLst>
            <a:ext uri="{FF2B5EF4-FFF2-40B4-BE49-F238E27FC236}">
              <a16:creationId xmlns:a16="http://schemas.microsoft.com/office/drawing/2014/main" id="{86E959A3-E328-4965-8BBF-F23C1E12BACD}"/>
            </a:ext>
          </a:extLst>
        </xdr:cNvPr>
        <xdr:cNvPicPr>
          <a:picLocks noChangeAspect="1"/>
        </xdr:cNvPicPr>
      </xdr:nvPicPr>
      <xdr:blipFill>
        <a:blip xmlns:r="http://schemas.openxmlformats.org/officeDocument/2006/relationships" r:embed="rId3"/>
        <a:stretch>
          <a:fillRect/>
        </a:stretch>
      </xdr:blipFill>
      <xdr:spPr>
        <a:xfrm>
          <a:off x="698500" y="247650"/>
          <a:ext cx="3483253" cy="574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170007</xdr:colOff>
      <xdr:row>41</xdr:row>
      <xdr:rowOff>139702</xdr:rowOff>
    </xdr:from>
    <xdr:to>
      <xdr:col>18</xdr:col>
      <xdr:colOff>2066348</xdr:colOff>
      <xdr:row>44</xdr:row>
      <xdr:rowOff>158751</xdr:rowOff>
    </xdr:to>
    <xdr:sp macro="" textlink="">
      <xdr:nvSpPr>
        <xdr:cNvPr id="2" name="TextBox 1">
          <a:extLst>
            <a:ext uri="{FF2B5EF4-FFF2-40B4-BE49-F238E27FC236}">
              <a16:creationId xmlns:a16="http://schemas.microsoft.com/office/drawing/2014/main" id="{2C0F6964-11DC-2F4D-BE1A-84F18134D860}"/>
            </a:ext>
          </a:extLst>
        </xdr:cNvPr>
        <xdr:cNvSpPr txBox="1"/>
      </xdr:nvSpPr>
      <xdr:spPr>
        <a:xfrm>
          <a:off x="23182407" y="9334502"/>
          <a:ext cx="3394941" cy="6540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our estimated payroll</a:t>
          </a:r>
          <a:r>
            <a:rPr lang="en-US" sz="1100" baseline="0"/>
            <a:t> tax and fringe benefit calculator OR enter your own data and clear the formulas from the dark yellow cells! </a:t>
          </a:r>
          <a:endParaRPr lang="en-US" sz="1100"/>
        </a:p>
      </xdr:txBody>
    </xdr:sp>
    <xdr:clientData/>
  </xdr:twoCellAnchor>
  <xdr:twoCellAnchor editAs="oneCell">
    <xdr:from>
      <xdr:col>11</xdr:col>
      <xdr:colOff>1243264</xdr:colOff>
      <xdr:row>1</xdr:row>
      <xdr:rowOff>266135</xdr:rowOff>
    </xdr:from>
    <xdr:to>
      <xdr:col>15</xdr:col>
      <xdr:colOff>1892</xdr:colOff>
      <xdr:row>2</xdr:row>
      <xdr:rowOff>273755</xdr:rowOff>
    </xdr:to>
    <xdr:pic>
      <xdr:nvPicPr>
        <xdr:cNvPr id="3" name="Picture 2">
          <a:extLst>
            <a:ext uri="{FF2B5EF4-FFF2-40B4-BE49-F238E27FC236}">
              <a16:creationId xmlns:a16="http://schemas.microsoft.com/office/drawing/2014/main" id="{C4E870FF-1A1D-4B41-86BF-6EB5B82BAB6D}"/>
            </a:ext>
          </a:extLst>
        </xdr:cNvPr>
        <xdr:cNvPicPr>
          <a:picLocks noChangeAspect="1"/>
        </xdr:cNvPicPr>
      </xdr:nvPicPr>
      <xdr:blipFill>
        <a:blip xmlns:r="http://schemas.openxmlformats.org/officeDocument/2006/relationships" r:embed="rId1"/>
        <a:stretch>
          <a:fillRect/>
        </a:stretch>
      </xdr:blipFill>
      <xdr:spPr>
        <a:xfrm>
          <a:off x="16332074" y="462683"/>
          <a:ext cx="3840656" cy="582143"/>
        </a:xfrm>
        <a:prstGeom prst="rect">
          <a:avLst/>
        </a:prstGeom>
      </xdr:spPr>
    </xdr:pic>
    <xdr:clientData/>
  </xdr:twoCellAnchor>
  <xdr:twoCellAnchor>
    <xdr:from>
      <xdr:col>16</xdr:col>
      <xdr:colOff>170007</xdr:colOff>
      <xdr:row>41</xdr:row>
      <xdr:rowOff>139702</xdr:rowOff>
    </xdr:from>
    <xdr:to>
      <xdr:col>18</xdr:col>
      <xdr:colOff>2066348</xdr:colOff>
      <xdr:row>44</xdr:row>
      <xdr:rowOff>158751</xdr:rowOff>
    </xdr:to>
    <xdr:sp macro="" textlink="">
      <xdr:nvSpPr>
        <xdr:cNvPr id="4" name="TextBox 3">
          <a:extLst>
            <a:ext uri="{FF2B5EF4-FFF2-40B4-BE49-F238E27FC236}">
              <a16:creationId xmlns:a16="http://schemas.microsoft.com/office/drawing/2014/main" id="{8EBFB169-5245-4140-B160-C4E9117B84C6}"/>
            </a:ext>
          </a:extLst>
        </xdr:cNvPr>
        <xdr:cNvSpPr txBox="1"/>
      </xdr:nvSpPr>
      <xdr:spPr>
        <a:xfrm>
          <a:off x="23182407" y="9334502"/>
          <a:ext cx="3394941" cy="6540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our estimated payroll</a:t>
          </a:r>
          <a:r>
            <a:rPr lang="en-US" sz="1100" baseline="0"/>
            <a:t> tax and fringe benefit calculator OR enter your own data and clear the formulas from the dark yellow cells! </a:t>
          </a:r>
          <a:endParaRPr lang="en-US" sz="1100"/>
        </a:p>
      </xdr:txBody>
    </xdr:sp>
    <xdr:clientData/>
  </xdr:twoCellAnchor>
  <xdr:twoCellAnchor editAs="oneCell">
    <xdr:from>
      <xdr:col>1</xdr:col>
      <xdr:colOff>201705</xdr:colOff>
      <xdr:row>1</xdr:row>
      <xdr:rowOff>306294</xdr:rowOff>
    </xdr:from>
    <xdr:to>
      <xdr:col>2</xdr:col>
      <xdr:colOff>2512075</xdr:colOff>
      <xdr:row>2</xdr:row>
      <xdr:rowOff>305089</xdr:rowOff>
    </xdr:to>
    <xdr:pic>
      <xdr:nvPicPr>
        <xdr:cNvPr id="6" name="Picture 5">
          <a:hlinkClick xmlns:r="http://schemas.openxmlformats.org/officeDocument/2006/relationships" r:id="rId2"/>
          <a:extLst>
            <a:ext uri="{FF2B5EF4-FFF2-40B4-BE49-F238E27FC236}">
              <a16:creationId xmlns:a16="http://schemas.microsoft.com/office/drawing/2014/main" id="{82D6AE1E-6DFA-434A-8DAA-387DFDB4718A}"/>
            </a:ext>
          </a:extLst>
        </xdr:cNvPr>
        <xdr:cNvPicPr>
          <a:picLocks noChangeAspect="1"/>
        </xdr:cNvPicPr>
      </xdr:nvPicPr>
      <xdr:blipFill>
        <a:blip xmlns:r="http://schemas.openxmlformats.org/officeDocument/2006/relationships" r:embed="rId1"/>
        <a:stretch>
          <a:fillRect/>
        </a:stretch>
      </xdr:blipFill>
      <xdr:spPr>
        <a:xfrm>
          <a:off x="814293" y="500529"/>
          <a:ext cx="3483253" cy="574031"/>
        </a:xfrm>
        <a:prstGeom prst="rect">
          <a:avLst/>
        </a:prstGeom>
      </xdr:spPr>
    </xdr:pic>
    <xdr:clientData/>
  </xdr:twoCellAnchor>
  <xdr:twoCellAnchor editAs="oneCell">
    <xdr:from>
      <xdr:col>9</xdr:col>
      <xdr:colOff>418353</xdr:colOff>
      <xdr:row>1</xdr:row>
      <xdr:rowOff>179294</xdr:rowOff>
    </xdr:from>
    <xdr:to>
      <xdr:col>10</xdr:col>
      <xdr:colOff>968118</xdr:colOff>
      <xdr:row>2</xdr:row>
      <xdr:rowOff>441601</xdr:rowOff>
    </xdr:to>
    <xdr:pic>
      <xdr:nvPicPr>
        <xdr:cNvPr id="8" name="Picture 7">
          <a:extLst>
            <a:ext uri="{FF2B5EF4-FFF2-40B4-BE49-F238E27FC236}">
              <a16:creationId xmlns:a16="http://schemas.microsoft.com/office/drawing/2014/main" id="{0170D947-C2D2-4D96-A5FF-211A2CF8B3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15588" y="373529"/>
          <a:ext cx="1677824" cy="837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170007</xdr:colOff>
      <xdr:row>41</xdr:row>
      <xdr:rowOff>139702</xdr:rowOff>
    </xdr:from>
    <xdr:to>
      <xdr:col>18</xdr:col>
      <xdr:colOff>2066348</xdr:colOff>
      <xdr:row>44</xdr:row>
      <xdr:rowOff>158751</xdr:rowOff>
    </xdr:to>
    <xdr:sp macro="" textlink="">
      <xdr:nvSpPr>
        <xdr:cNvPr id="2" name="TextBox 1">
          <a:extLst>
            <a:ext uri="{FF2B5EF4-FFF2-40B4-BE49-F238E27FC236}">
              <a16:creationId xmlns:a16="http://schemas.microsoft.com/office/drawing/2014/main" id="{51817D9C-8687-4927-8C53-873CB966C162}"/>
            </a:ext>
          </a:extLst>
        </xdr:cNvPr>
        <xdr:cNvSpPr txBox="1"/>
      </xdr:nvSpPr>
      <xdr:spPr>
        <a:xfrm>
          <a:off x="20277282" y="9226552"/>
          <a:ext cx="3201266" cy="61912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our estimated payroll</a:t>
          </a:r>
          <a:r>
            <a:rPr lang="en-US" sz="1100" baseline="0"/>
            <a:t> tax and fringe benefit calculator OR enter your own data and clear the formulas from the dark yellow cells! </a:t>
          </a:r>
          <a:endParaRPr lang="en-US" sz="1100"/>
        </a:p>
      </xdr:txBody>
    </xdr:sp>
    <xdr:clientData/>
  </xdr:twoCellAnchor>
  <xdr:twoCellAnchor editAs="oneCell">
    <xdr:from>
      <xdr:col>1</xdr:col>
      <xdr:colOff>240872</xdr:colOff>
      <xdr:row>1</xdr:row>
      <xdr:rowOff>237913</xdr:rowOff>
    </xdr:from>
    <xdr:to>
      <xdr:col>2</xdr:col>
      <xdr:colOff>2581314</xdr:colOff>
      <xdr:row>2</xdr:row>
      <xdr:rowOff>245533</xdr:rowOff>
    </xdr:to>
    <xdr:pic>
      <xdr:nvPicPr>
        <xdr:cNvPr id="3" name="Picture 2">
          <a:extLst>
            <a:ext uri="{FF2B5EF4-FFF2-40B4-BE49-F238E27FC236}">
              <a16:creationId xmlns:a16="http://schemas.microsoft.com/office/drawing/2014/main" id="{D1FE3206-33C1-4785-AC02-7222E68F0BC5}"/>
            </a:ext>
          </a:extLst>
        </xdr:cNvPr>
        <xdr:cNvPicPr>
          <a:picLocks noChangeAspect="1"/>
        </xdr:cNvPicPr>
      </xdr:nvPicPr>
      <xdr:blipFill>
        <a:blip xmlns:r="http://schemas.openxmlformats.org/officeDocument/2006/relationships" r:embed="rId1"/>
        <a:stretch>
          <a:fillRect/>
        </a:stretch>
      </xdr:blipFill>
      <xdr:spPr>
        <a:xfrm>
          <a:off x="854705" y="435469"/>
          <a:ext cx="3518720" cy="586175"/>
        </a:xfrm>
        <a:prstGeom prst="rect">
          <a:avLst/>
        </a:prstGeom>
      </xdr:spPr>
    </xdr:pic>
    <xdr:clientData/>
  </xdr:twoCellAnchor>
  <xdr:twoCellAnchor>
    <xdr:from>
      <xdr:col>16</xdr:col>
      <xdr:colOff>170007</xdr:colOff>
      <xdr:row>41</xdr:row>
      <xdr:rowOff>139702</xdr:rowOff>
    </xdr:from>
    <xdr:to>
      <xdr:col>18</xdr:col>
      <xdr:colOff>2066348</xdr:colOff>
      <xdr:row>44</xdr:row>
      <xdr:rowOff>158751</xdr:rowOff>
    </xdr:to>
    <xdr:sp macro="" textlink="">
      <xdr:nvSpPr>
        <xdr:cNvPr id="4" name="TextBox 3">
          <a:extLst>
            <a:ext uri="{FF2B5EF4-FFF2-40B4-BE49-F238E27FC236}">
              <a16:creationId xmlns:a16="http://schemas.microsoft.com/office/drawing/2014/main" id="{DE6DE686-8C4C-478F-93B2-7AE00F6F78E6}"/>
            </a:ext>
          </a:extLst>
        </xdr:cNvPr>
        <xdr:cNvSpPr txBox="1"/>
      </xdr:nvSpPr>
      <xdr:spPr>
        <a:xfrm>
          <a:off x="20277282" y="9226552"/>
          <a:ext cx="3201266" cy="61912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our estimated payroll</a:t>
          </a:r>
          <a:r>
            <a:rPr lang="en-US" sz="1100" baseline="0"/>
            <a:t> tax and fringe benefit calculator OR enter your own data and clear the formulas from the dark yellow cells! </a:t>
          </a:r>
          <a:endParaRPr lang="en-US" sz="1100"/>
        </a:p>
      </xdr:txBody>
    </xdr:sp>
    <xdr:clientData/>
  </xdr:twoCellAnchor>
  <xdr:twoCellAnchor editAs="oneCell">
    <xdr:from>
      <xdr:col>13</xdr:col>
      <xdr:colOff>416278</xdr:colOff>
      <xdr:row>1</xdr:row>
      <xdr:rowOff>162277</xdr:rowOff>
    </xdr:from>
    <xdr:to>
      <xdr:col>14</xdr:col>
      <xdr:colOff>908769</xdr:colOff>
      <xdr:row>2</xdr:row>
      <xdr:rowOff>421265</xdr:rowOff>
    </xdr:to>
    <xdr:pic>
      <xdr:nvPicPr>
        <xdr:cNvPr id="6" name="Picture 5">
          <a:extLst>
            <a:ext uri="{FF2B5EF4-FFF2-40B4-BE49-F238E27FC236}">
              <a16:creationId xmlns:a16="http://schemas.microsoft.com/office/drawing/2014/main" id="{3F74B28E-FFD5-4721-9767-99DB1A7CFC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66445" y="359833"/>
          <a:ext cx="1677824" cy="8375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7962E-4A94-904A-B0B3-58ED50B7D337}">
  <dimension ref="B1:L52"/>
  <sheetViews>
    <sheetView tabSelected="1" workbookViewId="0">
      <selection activeCell="I37" sqref="I37"/>
    </sheetView>
  </sheetViews>
  <sheetFormatPr defaultColWidth="10.81640625" defaultRowHeight="14.5"/>
  <cols>
    <col min="1" max="10" width="10.81640625" style="20"/>
    <col min="11" max="11" width="18.54296875" style="20" bestFit="1" customWidth="1"/>
    <col min="12" max="12" width="30.81640625" style="20" bestFit="1" customWidth="1"/>
    <col min="13" max="16384" width="10.81640625" style="20"/>
  </cols>
  <sheetData>
    <row r="1" spans="2:12" ht="40" customHeight="1"/>
    <row r="4" spans="2:12" ht="15" thickBot="1"/>
    <row r="5" spans="2:12" ht="15.5">
      <c r="B5" s="151" t="s">
        <v>0</v>
      </c>
      <c r="C5" s="152"/>
      <c r="D5" s="152"/>
      <c r="E5" s="152"/>
      <c r="F5" s="152"/>
      <c r="G5" s="152"/>
      <c r="H5" s="153"/>
      <c r="I5" s="95"/>
      <c r="J5" s="95"/>
      <c r="K5" s="150" t="s">
        <v>1</v>
      </c>
      <c r="L5" s="150"/>
    </row>
    <row r="6" spans="2:12" ht="15.5">
      <c r="B6" s="154"/>
      <c r="C6" s="155"/>
      <c r="D6" s="155"/>
      <c r="E6" s="155"/>
      <c r="F6" s="155"/>
      <c r="G6" s="155"/>
      <c r="H6" s="156"/>
      <c r="I6" s="95"/>
      <c r="J6" s="95"/>
      <c r="K6" s="109"/>
      <c r="L6" s="110" t="s">
        <v>2</v>
      </c>
    </row>
    <row r="7" spans="2:12" ht="15.5">
      <c r="B7" s="154"/>
      <c r="C7" s="155"/>
      <c r="D7" s="155"/>
      <c r="E7" s="155"/>
      <c r="F7" s="155"/>
      <c r="G7" s="155"/>
      <c r="H7" s="156"/>
      <c r="I7" s="95"/>
      <c r="J7" s="95"/>
      <c r="K7" s="150" t="s">
        <v>3</v>
      </c>
      <c r="L7" s="150"/>
    </row>
    <row r="8" spans="2:12" ht="15.5">
      <c r="B8" s="154"/>
      <c r="C8" s="155"/>
      <c r="D8" s="155"/>
      <c r="E8" s="155"/>
      <c r="F8" s="155"/>
      <c r="G8" s="155"/>
      <c r="H8" s="156"/>
      <c r="I8" s="95"/>
      <c r="J8" s="95"/>
      <c r="K8" s="110">
        <v>5000</v>
      </c>
      <c r="L8" s="111" t="s">
        <v>4</v>
      </c>
    </row>
    <row r="9" spans="2:12" ht="15.5">
      <c r="B9" s="154"/>
      <c r="C9" s="155"/>
      <c r="D9" s="155"/>
      <c r="E9" s="155"/>
      <c r="F9" s="155"/>
      <c r="G9" s="155"/>
      <c r="H9" s="156"/>
      <c r="I9" s="95"/>
      <c r="J9" s="95"/>
      <c r="K9" s="110">
        <v>5100</v>
      </c>
      <c r="L9" s="111" t="s">
        <v>5</v>
      </c>
    </row>
    <row r="10" spans="2:12" ht="15.5">
      <c r="B10" s="154"/>
      <c r="C10" s="155"/>
      <c r="D10" s="155"/>
      <c r="E10" s="155"/>
      <c r="F10" s="155"/>
      <c r="G10" s="155"/>
      <c r="H10" s="156"/>
      <c r="I10" s="95"/>
      <c r="J10" s="95"/>
      <c r="K10" s="110">
        <v>5200</v>
      </c>
      <c r="L10" s="111" t="s">
        <v>6</v>
      </c>
    </row>
    <row r="11" spans="2:12" ht="15.5">
      <c r="B11" s="154"/>
      <c r="C11" s="155"/>
      <c r="D11" s="155"/>
      <c r="E11" s="155"/>
      <c r="F11" s="155"/>
      <c r="G11" s="155"/>
      <c r="H11" s="156"/>
      <c r="I11" s="95"/>
      <c r="J11" s="95"/>
      <c r="K11" s="110">
        <v>5300</v>
      </c>
      <c r="L11" s="111" t="s">
        <v>7</v>
      </c>
    </row>
    <row r="12" spans="2:12" ht="15.5">
      <c r="B12" s="154"/>
      <c r="C12" s="155"/>
      <c r="D12" s="155"/>
      <c r="E12" s="155"/>
      <c r="F12" s="155"/>
      <c r="G12" s="155"/>
      <c r="H12" s="156"/>
      <c r="I12" s="95"/>
      <c r="J12" s="95"/>
      <c r="K12" s="110">
        <v>5400</v>
      </c>
      <c r="L12" s="111" t="s">
        <v>8</v>
      </c>
    </row>
    <row r="13" spans="2:12" ht="15.5">
      <c r="B13" s="154"/>
      <c r="C13" s="155"/>
      <c r="D13" s="155"/>
      <c r="E13" s="155"/>
      <c r="F13" s="155"/>
      <c r="G13" s="155"/>
      <c r="H13" s="156"/>
      <c r="I13" s="95"/>
      <c r="J13" s="95"/>
      <c r="K13" s="110">
        <v>5500</v>
      </c>
      <c r="L13" s="111" t="s">
        <v>9</v>
      </c>
    </row>
    <row r="14" spans="2:12" ht="15.5">
      <c r="B14" s="154"/>
      <c r="C14" s="155"/>
      <c r="D14" s="155"/>
      <c r="E14" s="155"/>
      <c r="F14" s="155"/>
      <c r="G14" s="155"/>
      <c r="H14" s="156"/>
      <c r="I14" s="95"/>
      <c r="J14" s="95"/>
      <c r="K14" s="110">
        <v>5700</v>
      </c>
      <c r="L14" s="111" t="s">
        <v>10</v>
      </c>
    </row>
    <row r="15" spans="2:12" ht="15.5">
      <c r="B15" s="154"/>
      <c r="C15" s="155"/>
      <c r="D15" s="155"/>
      <c r="E15" s="155"/>
      <c r="F15" s="155"/>
      <c r="G15" s="155"/>
      <c r="H15" s="156"/>
      <c r="I15" s="95"/>
      <c r="J15" s="95"/>
      <c r="K15" s="110">
        <v>5800</v>
      </c>
      <c r="L15" s="111" t="s">
        <v>11</v>
      </c>
    </row>
    <row r="16" spans="2:12" ht="15.5">
      <c r="B16" s="154"/>
      <c r="C16" s="155"/>
      <c r="D16" s="155"/>
      <c r="E16" s="155"/>
      <c r="F16" s="155"/>
      <c r="G16" s="155"/>
      <c r="H16" s="156"/>
      <c r="I16" s="95"/>
      <c r="J16" s="95"/>
      <c r="K16" s="110">
        <v>5825</v>
      </c>
      <c r="L16" s="111" t="s">
        <v>12</v>
      </c>
    </row>
    <row r="17" spans="2:12" ht="15.5">
      <c r="B17" s="154"/>
      <c r="C17" s="155"/>
      <c r="D17" s="155"/>
      <c r="E17" s="155"/>
      <c r="F17" s="155"/>
      <c r="G17" s="155"/>
      <c r="H17" s="156"/>
      <c r="I17" s="95"/>
      <c r="J17" s="95"/>
      <c r="K17" s="110">
        <v>5850</v>
      </c>
      <c r="L17" s="111" t="s">
        <v>13</v>
      </c>
    </row>
    <row r="18" spans="2:12" ht="15.5">
      <c r="B18" s="154"/>
      <c r="C18" s="155"/>
      <c r="D18" s="155"/>
      <c r="E18" s="155"/>
      <c r="F18" s="155"/>
      <c r="G18" s="155"/>
      <c r="H18" s="156"/>
      <c r="I18" s="95"/>
      <c r="J18" s="95"/>
      <c r="K18" s="112" t="s">
        <v>14</v>
      </c>
      <c r="L18" s="111" t="s">
        <v>15</v>
      </c>
    </row>
    <row r="19" spans="2:12" ht="15" customHeight="1">
      <c r="B19" s="154"/>
      <c r="C19" s="155"/>
      <c r="D19" s="155"/>
      <c r="E19" s="155"/>
      <c r="F19" s="155"/>
      <c r="G19" s="155"/>
      <c r="H19" s="156"/>
      <c r="I19" s="95"/>
      <c r="J19" s="95"/>
      <c r="K19" s="150" t="s">
        <v>16</v>
      </c>
      <c r="L19" s="150"/>
    </row>
    <row r="20" spans="2:12" ht="15.5">
      <c r="B20" s="154"/>
      <c r="C20" s="155"/>
      <c r="D20" s="155"/>
      <c r="E20" s="155"/>
      <c r="F20" s="155"/>
      <c r="G20" s="155"/>
      <c r="H20" s="156"/>
      <c r="I20" s="95"/>
      <c r="J20" s="95"/>
      <c r="K20" s="110">
        <v>6000</v>
      </c>
      <c r="L20" s="113" t="s">
        <v>4</v>
      </c>
    </row>
    <row r="21" spans="2:12" ht="15.5">
      <c r="B21" s="154"/>
      <c r="C21" s="155"/>
      <c r="D21" s="155"/>
      <c r="E21" s="155"/>
      <c r="F21" s="155"/>
      <c r="G21" s="155"/>
      <c r="H21" s="156"/>
      <c r="I21" s="95"/>
      <c r="J21" s="95"/>
      <c r="K21" s="110">
        <v>6100</v>
      </c>
      <c r="L21" s="113" t="s">
        <v>17</v>
      </c>
    </row>
    <row r="22" spans="2:12" ht="15.5">
      <c r="B22" s="154"/>
      <c r="C22" s="155"/>
      <c r="D22" s="155"/>
      <c r="E22" s="155"/>
      <c r="F22" s="155"/>
      <c r="G22" s="155"/>
      <c r="H22" s="156"/>
      <c r="I22" s="95"/>
      <c r="J22" s="95"/>
      <c r="K22" s="110">
        <v>6200</v>
      </c>
      <c r="L22" s="113" t="s">
        <v>18</v>
      </c>
    </row>
    <row r="23" spans="2:12" ht="15.5">
      <c r="B23" s="154"/>
      <c r="C23" s="155"/>
      <c r="D23" s="155"/>
      <c r="E23" s="155"/>
      <c r="F23" s="155"/>
      <c r="G23" s="155"/>
      <c r="H23" s="156"/>
      <c r="I23" s="95"/>
      <c r="J23" s="95"/>
      <c r="K23" s="110">
        <v>6500</v>
      </c>
      <c r="L23" s="113" t="s">
        <v>19</v>
      </c>
    </row>
    <row r="24" spans="2:12" ht="15.5">
      <c r="B24" s="154"/>
      <c r="C24" s="155"/>
      <c r="D24" s="155"/>
      <c r="E24" s="155"/>
      <c r="F24" s="155"/>
      <c r="G24" s="155"/>
      <c r="H24" s="156"/>
      <c r="I24" s="95"/>
      <c r="J24" s="95"/>
      <c r="K24" s="110">
        <v>6700</v>
      </c>
      <c r="L24" s="113" t="s">
        <v>20</v>
      </c>
    </row>
    <row r="25" spans="2:12" ht="15.5">
      <c r="B25" s="154"/>
      <c r="C25" s="155"/>
      <c r="D25" s="155"/>
      <c r="E25" s="155"/>
      <c r="F25" s="155"/>
      <c r="G25" s="155"/>
      <c r="H25" s="156"/>
      <c r="I25" s="95"/>
      <c r="J25" s="95"/>
      <c r="K25" s="110">
        <v>6800</v>
      </c>
      <c r="L25" s="113" t="s">
        <v>21</v>
      </c>
    </row>
    <row r="26" spans="2:12" ht="15.5">
      <c r="B26" s="154"/>
      <c r="C26" s="155"/>
      <c r="D26" s="155"/>
      <c r="E26" s="155"/>
      <c r="F26" s="155"/>
      <c r="G26" s="155"/>
      <c r="H26" s="156"/>
      <c r="I26" s="95"/>
      <c r="J26" s="95"/>
      <c r="K26" s="110"/>
      <c r="L26" s="113" t="s">
        <v>22</v>
      </c>
    </row>
    <row r="27" spans="2:12" ht="15" customHeight="1">
      <c r="B27" s="154"/>
      <c r="C27" s="155"/>
      <c r="D27" s="155"/>
      <c r="E27" s="155"/>
      <c r="F27" s="155"/>
      <c r="G27" s="155"/>
      <c r="H27" s="156"/>
      <c r="I27" s="95"/>
      <c r="J27" s="95"/>
      <c r="K27" s="150" t="s">
        <v>23</v>
      </c>
      <c r="L27" s="150"/>
    </row>
    <row r="28" spans="2:12" ht="15.5">
      <c r="B28" s="154"/>
      <c r="C28" s="155"/>
      <c r="D28" s="155"/>
      <c r="E28" s="155"/>
      <c r="F28" s="155"/>
      <c r="G28" s="155"/>
      <c r="H28" s="156"/>
      <c r="I28" s="95"/>
      <c r="J28" s="95"/>
      <c r="K28" s="110">
        <v>6302</v>
      </c>
      <c r="L28" s="113" t="s">
        <v>24</v>
      </c>
    </row>
    <row r="29" spans="2:12" ht="15.5">
      <c r="B29" s="154"/>
      <c r="C29" s="155"/>
      <c r="D29" s="155"/>
      <c r="E29" s="155"/>
      <c r="F29" s="155"/>
      <c r="G29" s="155"/>
      <c r="H29" s="156"/>
      <c r="I29" s="95"/>
      <c r="J29" s="95"/>
      <c r="K29" s="110">
        <v>6095</v>
      </c>
      <c r="L29" s="113" t="s">
        <v>25</v>
      </c>
    </row>
    <row r="30" spans="2:12" ht="16" thickBot="1">
      <c r="B30" s="157"/>
      <c r="C30" s="158"/>
      <c r="D30" s="158"/>
      <c r="E30" s="158"/>
      <c r="F30" s="158"/>
      <c r="G30" s="158"/>
      <c r="H30" s="159"/>
      <c r="I30" s="95"/>
      <c r="J30" s="95"/>
      <c r="K30" s="110">
        <v>6050</v>
      </c>
      <c r="L30" s="113" t="s">
        <v>26</v>
      </c>
    </row>
    <row r="31" spans="2:12" ht="15.65" customHeight="1">
      <c r="K31" s="110"/>
      <c r="L31" s="113" t="s">
        <v>27</v>
      </c>
    </row>
    <row r="32" spans="2:12" ht="18.5">
      <c r="B32" s="160" t="s">
        <v>28</v>
      </c>
      <c r="C32" s="161"/>
      <c r="D32" s="161"/>
      <c r="E32" s="161"/>
      <c r="F32" s="161"/>
      <c r="G32" s="161"/>
      <c r="H32" s="161"/>
      <c r="K32" s="150" t="s">
        <v>29</v>
      </c>
      <c r="L32" s="150"/>
    </row>
    <row r="33" spans="11:12" ht="15.5">
      <c r="K33" s="112" t="s">
        <v>30</v>
      </c>
      <c r="L33" s="111" t="s">
        <v>31</v>
      </c>
    </row>
    <row r="34" spans="11:12" ht="15.5">
      <c r="K34" s="112" t="s">
        <v>32</v>
      </c>
      <c r="L34" s="111" t="s">
        <v>33</v>
      </c>
    </row>
    <row r="35" spans="11:12" ht="15.5">
      <c r="K35" s="114" t="s">
        <v>34</v>
      </c>
      <c r="L35" s="115" t="s">
        <v>35</v>
      </c>
    </row>
    <row r="36" spans="11:12" ht="15.5">
      <c r="K36" s="114" t="s">
        <v>36</v>
      </c>
      <c r="L36" s="116" t="s">
        <v>37</v>
      </c>
    </row>
    <row r="37" spans="11:12" ht="15.5">
      <c r="K37" s="112" t="s">
        <v>38</v>
      </c>
      <c r="L37" s="111" t="s">
        <v>39</v>
      </c>
    </row>
    <row r="38" spans="11:12" ht="15.5">
      <c r="K38" s="112">
        <v>7360</v>
      </c>
      <c r="L38" s="111" t="s">
        <v>40</v>
      </c>
    </row>
    <row r="39" spans="11:12" ht="15.5">
      <c r="K39" s="112" t="s">
        <v>41</v>
      </c>
      <c r="L39" s="111" t="s">
        <v>42</v>
      </c>
    </row>
    <row r="40" spans="11:12" ht="15.5">
      <c r="K40" s="112" t="s">
        <v>43</v>
      </c>
      <c r="L40" s="111" t="s">
        <v>44</v>
      </c>
    </row>
    <row r="41" spans="11:12" ht="15.5">
      <c r="K41" s="112">
        <v>7500</v>
      </c>
      <c r="L41" s="111" t="s">
        <v>45</v>
      </c>
    </row>
    <row r="42" spans="11:12" ht="15.5">
      <c r="K42" s="112">
        <v>7520</v>
      </c>
      <c r="L42" s="111" t="s">
        <v>46</v>
      </c>
    </row>
    <row r="43" spans="11:12" ht="15.5">
      <c r="K43" s="117" t="s">
        <v>47</v>
      </c>
      <c r="L43" s="111" t="s">
        <v>48</v>
      </c>
    </row>
    <row r="44" spans="11:12" ht="15.5">
      <c r="K44" s="112" t="s">
        <v>49</v>
      </c>
      <c r="L44" s="111" t="s">
        <v>50</v>
      </c>
    </row>
    <row r="45" spans="11:12" ht="15.5">
      <c r="K45" s="112" t="s">
        <v>51</v>
      </c>
      <c r="L45" s="111" t="s">
        <v>52</v>
      </c>
    </row>
    <row r="46" spans="11:12" ht="15.5">
      <c r="K46" s="112"/>
      <c r="L46" s="111" t="s">
        <v>53</v>
      </c>
    </row>
    <row r="47" spans="11:12" ht="15.5">
      <c r="K47" s="112"/>
      <c r="L47" s="111" t="s">
        <v>54</v>
      </c>
    </row>
    <row r="48" spans="11:12" ht="15.5">
      <c r="K48" s="112">
        <v>7725</v>
      </c>
      <c r="L48" s="111" t="s">
        <v>55</v>
      </c>
    </row>
    <row r="49" spans="11:12" ht="15.5">
      <c r="K49" s="118" t="s">
        <v>56</v>
      </c>
      <c r="L49" s="111" t="s">
        <v>57</v>
      </c>
    </row>
    <row r="50" spans="11:12" ht="15.5">
      <c r="K50" s="112"/>
      <c r="L50" s="111" t="s">
        <v>58</v>
      </c>
    </row>
    <row r="51" spans="11:12" ht="15.5">
      <c r="K51" s="112" t="s">
        <v>59</v>
      </c>
      <c r="L51" s="111" t="s">
        <v>60</v>
      </c>
    </row>
    <row r="52" spans="11:12" ht="15.5">
      <c r="K52" s="114">
        <v>9040</v>
      </c>
      <c r="L52" s="116" t="s">
        <v>61</v>
      </c>
    </row>
  </sheetData>
  <mergeCells count="7">
    <mergeCell ref="K32:L32"/>
    <mergeCell ref="K7:L7"/>
    <mergeCell ref="K19:L19"/>
    <mergeCell ref="K27:L27"/>
    <mergeCell ref="B5:H30"/>
    <mergeCell ref="K5:L5"/>
    <mergeCell ref="B32:H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40E3F-C3C6-483E-B07F-2FEDBC83E8A6}">
  <dimension ref="A1:X19"/>
  <sheetViews>
    <sheetView workbookViewId="0"/>
  </sheetViews>
  <sheetFormatPr defaultColWidth="25.54296875" defaultRowHeight="14.5"/>
  <sheetData>
    <row r="1" spans="1:24">
      <c r="A1" t="s">
        <v>62</v>
      </c>
      <c r="B1" t="s">
        <v>63</v>
      </c>
    </row>
    <row r="2" spans="1:24">
      <c r="A2" t="s">
        <v>64</v>
      </c>
      <c r="B2">
        <v>4</v>
      </c>
    </row>
    <row r="3" spans="1:24">
      <c r="A3" t="s">
        <v>65</v>
      </c>
      <c r="B3">
        <v>0</v>
      </c>
    </row>
    <row r="5" spans="1:24">
      <c r="A5" t="s">
        <v>66</v>
      </c>
      <c r="B5" t="s">
        <v>67</v>
      </c>
      <c r="C5" t="s">
        <v>68</v>
      </c>
      <c r="D5" t="s">
        <v>69</v>
      </c>
      <c r="E5" t="s">
        <v>70</v>
      </c>
      <c r="F5" t="s">
        <v>71</v>
      </c>
      <c r="J5" t="s">
        <v>72</v>
      </c>
      <c r="K5" t="s">
        <v>73</v>
      </c>
      <c r="L5" t="s">
        <v>74</v>
      </c>
      <c r="N5" t="s">
        <v>75</v>
      </c>
      <c r="O5" t="s">
        <v>76</v>
      </c>
      <c r="P5" t="s">
        <v>77</v>
      </c>
      <c r="R5" t="s">
        <v>78</v>
      </c>
      <c r="S5" t="s">
        <v>79</v>
      </c>
      <c r="T5" t="s">
        <v>80</v>
      </c>
      <c r="V5" t="s">
        <v>81</v>
      </c>
      <c r="W5" t="s">
        <v>82</v>
      </c>
      <c r="X5" t="s">
        <v>83</v>
      </c>
    </row>
    <row r="6" spans="1:24">
      <c r="A6" t="e">
        <f ca="1">ModelRef(#REF!,1,0,0)</f>
        <v>#NAME?</v>
      </c>
      <c r="B6">
        <v>0</v>
      </c>
      <c r="C6">
        <v>3</v>
      </c>
      <c r="F6">
        <v>0</v>
      </c>
      <c r="J6" t="b">
        <v>1</v>
      </c>
      <c r="K6" t="s">
        <v>84</v>
      </c>
      <c r="L6" t="e">
        <f ca="1">ModelRef(#REF!,1,0,0)</f>
        <v>#NAME?</v>
      </c>
      <c r="N6" t="s">
        <v>85</v>
      </c>
      <c r="O6" t="s">
        <v>86</v>
      </c>
      <c r="P6" t="e">
        <f ca="1">ModelRef(#REF!,1,0,0)</f>
        <v>#NAME?</v>
      </c>
    </row>
    <row r="7" spans="1:24">
      <c r="A7" t="e">
        <f ca="1">ModelRef(#REF!,1,0,0)</f>
        <v>#NAME?</v>
      </c>
      <c r="B7">
        <v>0</v>
      </c>
      <c r="C7">
        <v>3</v>
      </c>
      <c r="F7">
        <v>0</v>
      </c>
      <c r="J7" t="b">
        <v>1</v>
      </c>
      <c r="K7" t="s">
        <v>87</v>
      </c>
      <c r="L7" t="e">
        <f ca="1">ModelRef(#REF!,1,0,0)</f>
        <v>#NAME?</v>
      </c>
    </row>
    <row r="8" spans="1:24">
      <c r="A8" t="e">
        <f ca="1">ModelRef(#REF!,1,0,0)</f>
        <v>#NAME?</v>
      </c>
      <c r="B8">
        <v>1</v>
      </c>
      <c r="C8">
        <v>3</v>
      </c>
      <c r="F8">
        <v>0</v>
      </c>
      <c r="J8" t="b">
        <v>1</v>
      </c>
      <c r="K8" t="s">
        <v>88</v>
      </c>
      <c r="L8" t="e">
        <f ca="1">ModelRef(#REF!,1,0,0)</f>
        <v>#NAME?</v>
      </c>
    </row>
    <row r="9" spans="1:24">
      <c r="A9" t="e">
        <f ca="1">ModelRef(#REF!,1,0,0)</f>
        <v>#NAME?</v>
      </c>
      <c r="B9">
        <v>0</v>
      </c>
      <c r="C9">
        <v>3</v>
      </c>
      <c r="F9">
        <v>0</v>
      </c>
      <c r="J9" t="b">
        <v>1</v>
      </c>
      <c r="K9" t="s">
        <v>89</v>
      </c>
      <c r="L9" t="e">
        <f ca="1">ModelRef(#REF!,1,0,0)</f>
        <v>#NAME?</v>
      </c>
    </row>
    <row r="10" spans="1:24">
      <c r="A10" t="e">
        <f ca="1">ModelRef(#REF!,2,0,0)</f>
        <v>#NAME?</v>
      </c>
      <c r="B10">
        <v>0</v>
      </c>
      <c r="C10">
        <v>3</v>
      </c>
      <c r="F10">
        <v>0</v>
      </c>
      <c r="J10" t="b">
        <v>1</v>
      </c>
      <c r="K10" t="s">
        <v>90</v>
      </c>
      <c r="L10" t="e">
        <f ca="1">ModelRef(#REF!,2,0,0)+ModelRef(#REF!,3,0,-1)</f>
        <v>#NAME?</v>
      </c>
    </row>
    <row r="12" spans="1:24">
      <c r="A12" t="s">
        <v>91</v>
      </c>
      <c r="C12" t="s">
        <v>92</v>
      </c>
      <c r="D12" t="s">
        <v>93</v>
      </c>
      <c r="E12" t="s">
        <v>94</v>
      </c>
    </row>
    <row r="13" spans="1:24">
      <c r="A13" t="e">
        <f>#REF!</f>
        <v>#REF!</v>
      </c>
      <c r="D13">
        <v>1</v>
      </c>
      <c r="E13" t="s">
        <v>95</v>
      </c>
      <c r="F13">
        <v>0</v>
      </c>
      <c r="G13" t="s">
        <v>96</v>
      </c>
      <c r="H13" t="s">
        <v>92</v>
      </c>
      <c r="I13">
        <v>0</v>
      </c>
    </row>
    <row r="14" spans="1:24">
      <c r="A14" t="e">
        <f>#REF!</f>
        <v>#REF!</v>
      </c>
      <c r="D14">
        <v>1</v>
      </c>
      <c r="E14" t="s">
        <v>97</v>
      </c>
      <c r="F14">
        <v>0</v>
      </c>
      <c r="G14" t="s">
        <v>98</v>
      </c>
      <c r="H14" t="s">
        <v>92</v>
      </c>
      <c r="I14">
        <v>0</v>
      </c>
    </row>
    <row r="15" spans="1:24">
      <c r="A15" t="e">
        <f>#REF!</f>
        <v>#REF!</v>
      </c>
      <c r="D15">
        <v>1</v>
      </c>
      <c r="E15" t="s">
        <v>99</v>
      </c>
      <c r="F15">
        <v>0</v>
      </c>
      <c r="G15" t="s">
        <v>100</v>
      </c>
      <c r="H15" t="s">
        <v>92</v>
      </c>
      <c r="I15">
        <v>0</v>
      </c>
    </row>
    <row r="16" spans="1:24">
      <c r="A16" t="e">
        <f>#REF!</f>
        <v>#REF!</v>
      </c>
      <c r="D16">
        <v>1</v>
      </c>
      <c r="E16" t="s">
        <v>101</v>
      </c>
      <c r="F16">
        <v>0</v>
      </c>
      <c r="G16" t="s">
        <v>102</v>
      </c>
      <c r="H16" t="s">
        <v>92</v>
      </c>
      <c r="I16">
        <v>0</v>
      </c>
    </row>
    <row r="17" spans="1:9">
      <c r="A17" t="e">
        <f>#REF!</f>
        <v>#REF!</v>
      </c>
      <c r="D17">
        <v>1</v>
      </c>
      <c r="E17" t="s">
        <v>103</v>
      </c>
      <c r="F17">
        <v>0</v>
      </c>
      <c r="G17" t="s">
        <v>104</v>
      </c>
      <c r="H17" t="s">
        <v>92</v>
      </c>
      <c r="I17">
        <v>0</v>
      </c>
    </row>
    <row r="18" spans="1:9">
      <c r="A18" t="e">
        <f>#REF!</f>
        <v>#REF!</v>
      </c>
      <c r="D18">
        <v>1</v>
      </c>
      <c r="E18" t="s">
        <v>105</v>
      </c>
      <c r="F18">
        <v>0</v>
      </c>
      <c r="G18" t="s">
        <v>106</v>
      </c>
      <c r="H18" t="s">
        <v>92</v>
      </c>
      <c r="I18">
        <v>0</v>
      </c>
    </row>
    <row r="19" spans="1:9">
      <c r="A19" t="e">
        <f>#REF!</f>
        <v>#REF!</v>
      </c>
      <c r="D19">
        <v>1</v>
      </c>
      <c r="E19" t="s">
        <v>107</v>
      </c>
      <c r="F19">
        <v>0</v>
      </c>
      <c r="G19" t="s">
        <v>108</v>
      </c>
      <c r="H19" t="s">
        <v>92</v>
      </c>
      <c r="I19">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C738-ECDD-EB47-8E52-CA0B73D5E086}">
  <dimension ref="B1:U65"/>
  <sheetViews>
    <sheetView zoomScale="85" zoomScaleNormal="85" workbookViewId="0">
      <selection activeCell="D3" sqref="D3:J3"/>
    </sheetView>
  </sheetViews>
  <sheetFormatPr defaultColWidth="8.81640625" defaultRowHeight="15"/>
  <cols>
    <col min="1" max="1" width="8.81640625" style="20"/>
    <col min="2" max="2" width="16.81640625" style="19" bestFit="1" customWidth="1"/>
    <col min="3" max="3" width="39.1796875" style="19" customWidth="1"/>
    <col min="4" max="4" width="17" style="20" bestFit="1" customWidth="1"/>
    <col min="5" max="5" width="16.453125" style="20" bestFit="1" customWidth="1"/>
    <col min="6" max="6" width="17" style="20" bestFit="1" customWidth="1"/>
    <col min="7" max="9" width="16.453125" style="20" bestFit="1" customWidth="1"/>
    <col min="10" max="10" width="16.1796875" style="20" bestFit="1" customWidth="1"/>
    <col min="11" max="11" width="17" style="20" bestFit="1" customWidth="1"/>
    <col min="12" max="12" width="16.453125" style="20" bestFit="1" customWidth="1"/>
    <col min="13" max="14" width="17" style="20" bestFit="1" customWidth="1"/>
    <col min="15" max="15" width="16.453125" style="20" bestFit="1" customWidth="1"/>
    <col min="16" max="16" width="37" style="20" bestFit="1" customWidth="1"/>
    <col min="17" max="17" width="8.453125" style="20" customWidth="1"/>
    <col min="18" max="18" width="11.1796875" style="20" bestFit="1" customWidth="1"/>
    <col min="19" max="19" width="63.81640625" style="20" bestFit="1" customWidth="1"/>
    <col min="20" max="20" width="16.1796875" style="20" bestFit="1" customWidth="1"/>
    <col min="21" max="22" width="14" style="20" customWidth="1"/>
    <col min="23" max="26" width="8.81640625" style="20"/>
    <col min="27" max="27" width="10.1796875" style="20" bestFit="1" customWidth="1"/>
    <col min="28" max="16384" width="8.81640625" style="20"/>
  </cols>
  <sheetData>
    <row r="1" spans="2:21" ht="15.5" thickBot="1"/>
    <row r="2" spans="2:21" ht="45.65" customHeight="1">
      <c r="B2" s="63"/>
      <c r="C2" s="64"/>
      <c r="D2" s="176" t="s">
        <v>109</v>
      </c>
      <c r="E2" s="177"/>
      <c r="F2" s="177"/>
      <c r="G2" s="177"/>
      <c r="H2" s="177"/>
      <c r="I2" s="177"/>
      <c r="J2" s="148"/>
      <c r="K2" s="148"/>
      <c r="L2" s="148"/>
      <c r="M2" s="148"/>
      <c r="N2" s="171"/>
      <c r="O2" s="171"/>
      <c r="P2" s="35"/>
    </row>
    <row r="3" spans="2:21" ht="45.65" customHeight="1" thickBot="1">
      <c r="B3" s="65"/>
      <c r="C3" s="84"/>
      <c r="D3" s="178" t="s">
        <v>28</v>
      </c>
      <c r="E3" s="179"/>
      <c r="F3" s="179"/>
      <c r="G3" s="179"/>
      <c r="H3" s="179"/>
      <c r="I3" s="179"/>
      <c r="J3" s="179"/>
      <c r="K3" s="149"/>
      <c r="L3" s="149"/>
      <c r="M3" s="149"/>
      <c r="N3" s="172"/>
      <c r="O3" s="172"/>
      <c r="P3" s="36"/>
    </row>
    <row r="4" spans="2:21" s="85" customFormat="1" ht="20" thickBot="1">
      <c r="B4" s="66" t="s">
        <v>110</v>
      </c>
      <c r="C4" s="21"/>
      <c r="D4" s="22" t="s">
        <v>111</v>
      </c>
      <c r="E4" s="22" t="s">
        <v>112</v>
      </c>
      <c r="F4" s="22" t="s">
        <v>113</v>
      </c>
      <c r="G4" s="22" t="s">
        <v>114</v>
      </c>
      <c r="H4" s="22" t="s">
        <v>115</v>
      </c>
      <c r="I4" s="22" t="s">
        <v>116</v>
      </c>
      <c r="J4" s="22" t="s">
        <v>117</v>
      </c>
      <c r="K4" s="22" t="s">
        <v>118</v>
      </c>
      <c r="L4" s="22" t="s">
        <v>119</v>
      </c>
      <c r="M4" s="22" t="s">
        <v>120</v>
      </c>
      <c r="N4" s="22" t="s">
        <v>121</v>
      </c>
      <c r="O4" s="22" t="s">
        <v>122</v>
      </c>
      <c r="P4" s="37" t="s">
        <v>123</v>
      </c>
      <c r="S4" s="34" t="s">
        <v>94</v>
      </c>
      <c r="T4" s="34" t="s">
        <v>124</v>
      </c>
    </row>
    <row r="5" spans="2:21" ht="15.5">
      <c r="B5" s="67" t="s">
        <v>125</v>
      </c>
      <c r="C5" s="86" t="s">
        <v>126</v>
      </c>
      <c r="D5" s="87"/>
      <c r="E5" s="96">
        <f>D64</f>
        <v>0</v>
      </c>
      <c r="F5" s="96">
        <f t="shared" ref="F5:O5" si="0">E64</f>
        <v>0</v>
      </c>
      <c r="G5" s="96">
        <f t="shared" si="0"/>
        <v>0</v>
      </c>
      <c r="H5" s="96">
        <f t="shared" si="0"/>
        <v>0</v>
      </c>
      <c r="I5" s="96">
        <f t="shared" si="0"/>
        <v>0</v>
      </c>
      <c r="J5" s="96">
        <f t="shared" si="0"/>
        <v>0</v>
      </c>
      <c r="K5" s="96">
        <f t="shared" si="0"/>
        <v>0</v>
      </c>
      <c r="L5" s="96">
        <f t="shared" si="0"/>
        <v>0</v>
      </c>
      <c r="M5" s="96">
        <f t="shared" si="0"/>
        <v>0</v>
      </c>
      <c r="N5" s="96">
        <f t="shared" si="0"/>
        <v>0</v>
      </c>
      <c r="O5" s="97">
        <f t="shared" si="0"/>
        <v>0</v>
      </c>
      <c r="P5" s="102">
        <f>AVERAGE(D5:O5)</f>
        <v>0</v>
      </c>
      <c r="S5" s="41" t="s">
        <v>127</v>
      </c>
      <c r="T5" s="49">
        <f>0.6</f>
        <v>0.6</v>
      </c>
    </row>
    <row r="6" spans="2:21" ht="16" thickBot="1">
      <c r="B6" s="68"/>
      <c r="C6" s="54"/>
      <c r="D6" s="56"/>
      <c r="E6" s="56"/>
      <c r="F6" s="56"/>
      <c r="G6" s="56"/>
      <c r="H6" s="56"/>
      <c r="I6" s="56"/>
      <c r="J6" s="56"/>
      <c r="K6" s="56"/>
      <c r="L6" s="84"/>
      <c r="M6" s="84"/>
      <c r="N6" s="84"/>
      <c r="O6" s="84"/>
      <c r="P6" s="79"/>
      <c r="S6" s="41" t="s">
        <v>128</v>
      </c>
      <c r="T6" s="49">
        <f>0.085</f>
        <v>8.5000000000000006E-2</v>
      </c>
    </row>
    <row r="7" spans="2:21" ht="16" thickBot="1">
      <c r="B7" s="57"/>
      <c r="C7" s="55"/>
      <c r="D7" s="173" t="s">
        <v>129</v>
      </c>
      <c r="E7" s="173"/>
      <c r="F7" s="173"/>
      <c r="G7" s="173"/>
      <c r="H7" s="173"/>
      <c r="I7" s="173"/>
      <c r="J7" s="173"/>
      <c r="K7" s="173"/>
      <c r="L7" s="173"/>
      <c r="M7" s="173"/>
      <c r="N7" s="173"/>
      <c r="O7" s="173"/>
      <c r="P7" s="80" t="s">
        <v>130</v>
      </c>
      <c r="S7" s="41" t="s">
        <v>131</v>
      </c>
      <c r="T7" s="49">
        <f>0.05</f>
        <v>0.05</v>
      </c>
    </row>
    <row r="8" spans="2:21" ht="15.5">
      <c r="B8" s="69" t="s">
        <v>132</v>
      </c>
      <c r="C8" s="62" t="s">
        <v>133</v>
      </c>
      <c r="D8" s="52">
        <f>SUM(D9:D19)</f>
        <v>0</v>
      </c>
      <c r="E8" s="52">
        <f t="shared" ref="E8:O8" si="1">SUM(E9:E19)</f>
        <v>0</v>
      </c>
      <c r="F8" s="52">
        <f t="shared" si="1"/>
        <v>0</v>
      </c>
      <c r="G8" s="52">
        <f t="shared" si="1"/>
        <v>0</v>
      </c>
      <c r="H8" s="52">
        <f t="shared" si="1"/>
        <v>0</v>
      </c>
      <c r="I8" s="52">
        <f t="shared" si="1"/>
        <v>0</v>
      </c>
      <c r="J8" s="52">
        <f t="shared" si="1"/>
        <v>0</v>
      </c>
      <c r="K8" s="52">
        <f t="shared" si="1"/>
        <v>0</v>
      </c>
      <c r="L8" s="52">
        <f t="shared" si="1"/>
        <v>0</v>
      </c>
      <c r="M8" s="52">
        <f t="shared" si="1"/>
        <v>0</v>
      </c>
      <c r="N8" s="52">
        <f t="shared" si="1"/>
        <v>0</v>
      </c>
      <c r="O8" s="53">
        <f t="shared" si="1"/>
        <v>0</v>
      </c>
      <c r="P8" s="78">
        <f>SUM(D8:O8)</f>
        <v>0</v>
      </c>
      <c r="S8" s="42" t="s">
        <v>134</v>
      </c>
      <c r="T8" s="43">
        <f>200</f>
        <v>200</v>
      </c>
    </row>
    <row r="9" spans="2:21" ht="15.5">
      <c r="B9" s="70">
        <v>5000</v>
      </c>
      <c r="C9" s="88" t="s">
        <v>4</v>
      </c>
      <c r="D9" s="23"/>
      <c r="E9" s="23"/>
      <c r="F9" s="23"/>
      <c r="G9" s="23"/>
      <c r="H9" s="23"/>
      <c r="I9" s="23"/>
      <c r="J9" s="23"/>
      <c r="K9" s="23"/>
      <c r="L9" s="23"/>
      <c r="M9" s="23"/>
      <c r="N9" s="23"/>
      <c r="O9" s="29"/>
      <c r="P9" s="103">
        <f t="shared" ref="P9:P19" si="2">SUM(D9:O9)</f>
        <v>0</v>
      </c>
      <c r="S9" s="42" t="s">
        <v>135</v>
      </c>
      <c r="T9" s="43">
        <f>34.35</f>
        <v>34.35</v>
      </c>
      <c r="U9" s="28"/>
    </row>
    <row r="10" spans="2:21" ht="15.5">
      <c r="B10" s="65">
        <v>5100</v>
      </c>
      <c r="C10" s="88" t="s">
        <v>5</v>
      </c>
      <c r="D10" s="24"/>
      <c r="E10" s="24"/>
      <c r="F10" s="24"/>
      <c r="G10" s="24"/>
      <c r="H10" s="24"/>
      <c r="I10" s="24"/>
      <c r="J10" s="24"/>
      <c r="K10" s="24"/>
      <c r="L10" s="24"/>
      <c r="M10" s="24"/>
      <c r="N10" s="24"/>
      <c r="O10" s="30"/>
      <c r="P10" s="104">
        <f t="shared" si="2"/>
        <v>0</v>
      </c>
      <c r="S10" s="42" t="s">
        <v>136</v>
      </c>
      <c r="T10" s="43">
        <f>5</f>
        <v>5</v>
      </c>
      <c r="U10" s="28"/>
    </row>
    <row r="11" spans="2:21" ht="15.5">
      <c r="B11" s="65">
        <v>5200</v>
      </c>
      <c r="C11" s="88" t="s">
        <v>6</v>
      </c>
      <c r="D11" s="24"/>
      <c r="E11" s="24"/>
      <c r="F11" s="24"/>
      <c r="G11" s="24"/>
      <c r="H11" s="24"/>
      <c r="I11" s="24"/>
      <c r="J11" s="24"/>
      <c r="K11" s="24"/>
      <c r="L11" s="24"/>
      <c r="M11" s="24"/>
      <c r="N11" s="24"/>
      <c r="O11" s="30"/>
      <c r="P11" s="105">
        <f t="shared" si="2"/>
        <v>0</v>
      </c>
      <c r="S11" s="44"/>
      <c r="T11" s="44"/>
      <c r="U11" s="28"/>
    </row>
    <row r="12" spans="2:21" ht="15.5">
      <c r="B12" s="65">
        <v>5300</v>
      </c>
      <c r="C12" s="88" t="s">
        <v>7</v>
      </c>
      <c r="D12" s="24"/>
      <c r="E12" s="24"/>
      <c r="F12" s="24"/>
      <c r="G12" s="24"/>
      <c r="H12" s="24"/>
      <c r="I12" s="24"/>
      <c r="J12" s="24"/>
      <c r="K12" s="24"/>
      <c r="L12" s="24"/>
      <c r="M12" s="24"/>
      <c r="N12" s="24"/>
      <c r="O12" s="30"/>
      <c r="P12" s="104">
        <f t="shared" si="2"/>
        <v>0</v>
      </c>
      <c r="S12" s="45" t="s">
        <v>137</v>
      </c>
      <c r="T12" s="45" t="s">
        <v>138</v>
      </c>
      <c r="U12" s="28"/>
    </row>
    <row r="13" spans="2:21" ht="15.5">
      <c r="B13" s="65">
        <v>5400</v>
      </c>
      <c r="C13" s="88" t="s">
        <v>8</v>
      </c>
      <c r="D13" s="24"/>
      <c r="E13" s="24"/>
      <c r="F13" s="24"/>
      <c r="G13" s="24"/>
      <c r="H13" s="24"/>
      <c r="I13" s="24"/>
      <c r="J13" s="24"/>
      <c r="K13" s="24"/>
      <c r="L13" s="24"/>
      <c r="M13" s="24"/>
      <c r="N13" s="24"/>
      <c r="O13" s="30"/>
      <c r="P13" s="105">
        <f t="shared" si="2"/>
        <v>0</v>
      </c>
      <c r="S13" s="46" t="s">
        <v>139</v>
      </c>
      <c r="T13" s="121">
        <f>P9</f>
        <v>0</v>
      </c>
      <c r="U13" s="28"/>
    </row>
    <row r="14" spans="2:21" ht="16" thickBot="1">
      <c r="B14" s="65">
        <v>5500</v>
      </c>
      <c r="C14" s="88" t="s">
        <v>9</v>
      </c>
      <c r="D14" s="24"/>
      <c r="E14" s="24"/>
      <c r="F14" s="24"/>
      <c r="G14" s="24"/>
      <c r="H14" s="24"/>
      <c r="I14" s="24"/>
      <c r="J14" s="24"/>
      <c r="K14" s="24"/>
      <c r="L14" s="24"/>
      <c r="M14" s="24"/>
      <c r="N14" s="24"/>
      <c r="O14" s="30"/>
      <c r="P14" s="104">
        <f t="shared" si="2"/>
        <v>0</v>
      </c>
      <c r="S14" s="41" t="s">
        <v>140</v>
      </c>
      <c r="T14" s="122">
        <f>ROUND(T13/T8,0)</f>
        <v>0</v>
      </c>
      <c r="U14" s="28"/>
    </row>
    <row r="15" spans="2:21" ht="16" thickBot="1">
      <c r="B15" s="65">
        <v>5700</v>
      </c>
      <c r="C15" s="88" t="s">
        <v>10</v>
      </c>
      <c r="D15" s="24"/>
      <c r="E15" s="24"/>
      <c r="F15" s="24"/>
      <c r="G15" s="24"/>
      <c r="H15" s="24"/>
      <c r="I15" s="24"/>
      <c r="J15" s="24"/>
      <c r="K15" s="24"/>
      <c r="L15" s="24"/>
      <c r="M15" s="24"/>
      <c r="N15" s="24"/>
      <c r="O15" s="30"/>
      <c r="P15" s="104">
        <f t="shared" si="2"/>
        <v>0</v>
      </c>
      <c r="Q15" s="28"/>
      <c r="R15" s="28"/>
      <c r="S15" s="48"/>
      <c r="T15" s="48"/>
      <c r="U15" s="28"/>
    </row>
    <row r="16" spans="2:21" ht="15.5">
      <c r="B16" s="65">
        <v>5800</v>
      </c>
      <c r="C16" s="88" t="s">
        <v>11</v>
      </c>
      <c r="D16" s="24"/>
      <c r="E16" s="24"/>
      <c r="F16" s="24"/>
      <c r="G16" s="24"/>
      <c r="H16" s="24"/>
      <c r="I16" s="24"/>
      <c r="J16" s="24"/>
      <c r="K16" s="24"/>
      <c r="L16" s="24"/>
      <c r="M16" s="24"/>
      <c r="N16" s="24"/>
      <c r="O16" s="30"/>
      <c r="P16" s="104">
        <f t="shared" si="2"/>
        <v>0</v>
      </c>
      <c r="Q16" s="28"/>
      <c r="R16" s="28"/>
      <c r="S16" s="47" t="s">
        <v>141</v>
      </c>
      <c r="T16" s="47" t="s">
        <v>142</v>
      </c>
      <c r="U16" s="28"/>
    </row>
    <row r="17" spans="2:21" ht="15.5">
      <c r="B17" s="65">
        <v>5825</v>
      </c>
      <c r="C17" s="88" t="s">
        <v>12</v>
      </c>
      <c r="D17" s="24"/>
      <c r="E17" s="24"/>
      <c r="F17" s="24"/>
      <c r="G17" s="24"/>
      <c r="H17" s="24"/>
      <c r="I17" s="24"/>
      <c r="J17" s="24"/>
      <c r="K17" s="24"/>
      <c r="L17" s="24"/>
      <c r="M17" s="24"/>
      <c r="N17" s="24"/>
      <c r="O17" s="30"/>
      <c r="P17" s="105">
        <f t="shared" si="2"/>
        <v>0</v>
      </c>
      <c r="Q17" s="28"/>
      <c r="R17" s="28"/>
      <c r="S17" s="42" t="s">
        <v>143</v>
      </c>
      <c r="T17" s="120">
        <f>ROUND(T14*(T5*(T6-(T6*T7))),0)</f>
        <v>0</v>
      </c>
      <c r="U17" s="28"/>
    </row>
    <row r="18" spans="2:21" ht="15.5">
      <c r="B18" s="65">
        <v>5850</v>
      </c>
      <c r="C18" s="88" t="s">
        <v>13</v>
      </c>
      <c r="D18" s="24"/>
      <c r="E18" s="24"/>
      <c r="F18" s="24"/>
      <c r="G18" s="24"/>
      <c r="H18" s="24"/>
      <c r="I18" s="24"/>
      <c r="J18" s="24"/>
      <c r="K18" s="24"/>
      <c r="L18" s="24"/>
      <c r="M18" s="24"/>
      <c r="N18" s="24"/>
      <c r="O18" s="30"/>
      <c r="P18" s="104">
        <f t="shared" si="2"/>
        <v>0</v>
      </c>
      <c r="Q18" s="28"/>
      <c r="R18" s="28"/>
      <c r="S18" s="42" t="s">
        <v>144</v>
      </c>
      <c r="T18" s="119">
        <f>T17*(T8+T9+T10)</f>
        <v>0</v>
      </c>
      <c r="U18" s="28"/>
    </row>
    <row r="19" spans="2:21" ht="15.5">
      <c r="B19" s="71" t="s">
        <v>14</v>
      </c>
      <c r="C19" s="88" t="s">
        <v>15</v>
      </c>
      <c r="D19" s="24"/>
      <c r="E19" s="24"/>
      <c r="F19" s="24"/>
      <c r="G19" s="24"/>
      <c r="H19" s="24"/>
      <c r="I19" s="24"/>
      <c r="J19" s="24"/>
      <c r="K19" s="24"/>
      <c r="L19" s="24"/>
      <c r="M19" s="24"/>
      <c r="N19" s="24"/>
      <c r="O19" s="30"/>
      <c r="P19" s="106">
        <f t="shared" si="2"/>
        <v>0</v>
      </c>
      <c r="Q19" s="28"/>
      <c r="R19" s="28"/>
      <c r="S19" s="42" t="s">
        <v>145</v>
      </c>
      <c r="T19" s="119">
        <f>T18/12</f>
        <v>0</v>
      </c>
      <c r="U19" s="28"/>
    </row>
    <row r="20" spans="2:21" ht="16" thickBot="1">
      <c r="B20" s="65"/>
      <c r="C20" s="88"/>
      <c r="D20" s="84"/>
      <c r="E20" s="84"/>
      <c r="F20" s="84"/>
      <c r="G20" s="84"/>
      <c r="H20" s="84"/>
      <c r="I20" s="84"/>
      <c r="J20" s="84"/>
      <c r="K20" s="84"/>
      <c r="L20" s="84"/>
      <c r="M20" s="84"/>
      <c r="N20" s="84"/>
      <c r="O20" s="84"/>
      <c r="P20" s="79"/>
      <c r="S20" s="42" t="s">
        <v>146</v>
      </c>
      <c r="T20" s="119">
        <f>T13+T18</f>
        <v>0</v>
      </c>
    </row>
    <row r="21" spans="2:21" ht="16" thickBot="1">
      <c r="B21" s="57"/>
      <c r="C21" s="59"/>
      <c r="D21" s="173" t="s">
        <v>147</v>
      </c>
      <c r="E21" s="173"/>
      <c r="F21" s="173"/>
      <c r="G21" s="173"/>
      <c r="H21" s="173"/>
      <c r="I21" s="173"/>
      <c r="J21" s="173"/>
      <c r="K21" s="173"/>
      <c r="L21" s="173"/>
      <c r="M21" s="173"/>
      <c r="N21" s="173"/>
      <c r="O21" s="173"/>
      <c r="P21" s="80" t="s">
        <v>148</v>
      </c>
      <c r="S21" s="83"/>
      <c r="T21" s="83"/>
    </row>
    <row r="22" spans="2:21" ht="15.5">
      <c r="B22" s="72"/>
      <c r="C22" s="62" t="s">
        <v>149</v>
      </c>
      <c r="D22" s="58">
        <f>SUM(D24:D30,D32:D35)</f>
        <v>0</v>
      </c>
      <c r="E22" s="58">
        <f t="shared" ref="E22:O22" si="3">SUM(E24:E30,E32:E35)</f>
        <v>0</v>
      </c>
      <c r="F22" s="58">
        <f t="shared" si="3"/>
        <v>0</v>
      </c>
      <c r="G22" s="58">
        <f t="shared" si="3"/>
        <v>0</v>
      </c>
      <c r="H22" s="58">
        <f t="shared" si="3"/>
        <v>0</v>
      </c>
      <c r="I22" s="58">
        <f t="shared" si="3"/>
        <v>0</v>
      </c>
      <c r="J22" s="58">
        <f t="shared" si="3"/>
        <v>0</v>
      </c>
      <c r="K22" s="58">
        <f t="shared" si="3"/>
        <v>0</v>
      </c>
      <c r="L22" s="58">
        <f t="shared" si="3"/>
        <v>0</v>
      </c>
      <c r="M22" s="58">
        <f t="shared" si="3"/>
        <v>0</v>
      </c>
      <c r="N22" s="58">
        <f t="shared" si="3"/>
        <v>0</v>
      </c>
      <c r="O22" s="58">
        <f t="shared" si="3"/>
        <v>0</v>
      </c>
      <c r="P22" s="78">
        <f>SUM(D22:O22)</f>
        <v>0</v>
      </c>
      <c r="S22" s="42" t="s">
        <v>150</v>
      </c>
      <c r="T22" s="94">
        <v>10</v>
      </c>
    </row>
    <row r="23" spans="2:21" ht="15.5">
      <c r="B23" s="65"/>
      <c r="C23" s="89" t="s">
        <v>151</v>
      </c>
      <c r="D23" s="25"/>
      <c r="E23" s="25"/>
      <c r="F23" s="25"/>
      <c r="G23" s="25"/>
      <c r="H23" s="25"/>
      <c r="I23" s="25"/>
      <c r="J23" s="25"/>
      <c r="K23" s="25"/>
      <c r="L23" s="25"/>
      <c r="M23" s="25"/>
      <c r="N23" s="25"/>
      <c r="O23" s="31"/>
      <c r="P23" s="107">
        <f t="shared" ref="P23:P35" si="4">SUM(D23:O23)</f>
        <v>0</v>
      </c>
      <c r="S23" s="42" t="s">
        <v>152</v>
      </c>
      <c r="T23" s="43">
        <v>15</v>
      </c>
    </row>
    <row r="24" spans="2:21" ht="15.5">
      <c r="B24" s="65">
        <v>6000</v>
      </c>
      <c r="C24" s="90" t="s">
        <v>4</v>
      </c>
      <c r="D24" s="26"/>
      <c r="E24" s="26"/>
      <c r="F24" s="26"/>
      <c r="G24" s="26"/>
      <c r="H24" s="26"/>
      <c r="I24" s="26"/>
      <c r="J24" s="26"/>
      <c r="K24" s="26"/>
      <c r="L24" s="26"/>
      <c r="M24" s="26"/>
      <c r="N24" s="26"/>
      <c r="O24" s="26"/>
      <c r="P24" s="105">
        <f t="shared" si="4"/>
        <v>0</v>
      </c>
      <c r="S24" s="42" t="s">
        <v>153</v>
      </c>
      <c r="T24" s="93">
        <v>48</v>
      </c>
    </row>
    <row r="25" spans="2:21" ht="15.5">
      <c r="B25" s="65">
        <v>6100</v>
      </c>
      <c r="C25" s="90" t="s">
        <v>17</v>
      </c>
      <c r="D25" s="26"/>
      <c r="E25" s="26"/>
      <c r="F25" s="26"/>
      <c r="G25" s="26"/>
      <c r="H25" s="26"/>
      <c r="I25" s="26"/>
      <c r="J25" s="26"/>
      <c r="K25" s="26"/>
      <c r="L25" s="26"/>
      <c r="M25" s="26"/>
      <c r="N25" s="26"/>
      <c r="O25" s="26"/>
      <c r="P25" s="108">
        <f t="shared" si="4"/>
        <v>0</v>
      </c>
      <c r="S25" s="42" t="s">
        <v>154</v>
      </c>
      <c r="T25" s="119">
        <f>T22*T23*T24</f>
        <v>7200</v>
      </c>
    </row>
    <row r="26" spans="2:21" ht="15.5">
      <c r="B26" s="65">
        <v>6200</v>
      </c>
      <c r="C26" s="90" t="s">
        <v>18</v>
      </c>
      <c r="D26" s="26"/>
      <c r="E26" s="26"/>
      <c r="F26" s="26"/>
      <c r="G26" s="26"/>
      <c r="H26" s="26"/>
      <c r="I26" s="26"/>
      <c r="J26" s="26"/>
      <c r="K26" s="26"/>
      <c r="L26" s="26"/>
      <c r="M26" s="26"/>
      <c r="N26" s="26"/>
      <c r="O26" s="26"/>
      <c r="P26" s="108">
        <f t="shared" si="4"/>
        <v>0</v>
      </c>
    </row>
    <row r="27" spans="2:21" ht="15.5">
      <c r="B27" s="65">
        <v>6500</v>
      </c>
      <c r="C27" s="90" t="s">
        <v>19</v>
      </c>
      <c r="D27" s="26"/>
      <c r="E27" s="26"/>
      <c r="F27" s="26"/>
      <c r="G27" s="26"/>
      <c r="H27" s="26"/>
      <c r="I27" s="26"/>
      <c r="J27" s="26"/>
      <c r="K27" s="26"/>
      <c r="L27" s="26"/>
      <c r="M27" s="26"/>
      <c r="N27" s="26"/>
      <c r="O27" s="26"/>
      <c r="P27" s="104">
        <f t="shared" si="4"/>
        <v>0</v>
      </c>
    </row>
    <row r="28" spans="2:21" ht="15.5">
      <c r="B28" s="65">
        <v>6700</v>
      </c>
      <c r="C28" s="90" t="s">
        <v>20</v>
      </c>
      <c r="D28" s="26"/>
      <c r="E28" s="26"/>
      <c r="F28" s="26"/>
      <c r="G28" s="26"/>
      <c r="H28" s="26"/>
      <c r="I28" s="26"/>
      <c r="J28" s="26"/>
      <c r="K28" s="26"/>
      <c r="L28" s="26"/>
      <c r="M28" s="26"/>
      <c r="N28" s="26"/>
      <c r="O28" s="26"/>
      <c r="P28" s="105">
        <f t="shared" si="4"/>
        <v>0</v>
      </c>
    </row>
    <row r="29" spans="2:21" ht="15.5">
      <c r="B29" s="65">
        <v>6800</v>
      </c>
      <c r="C29" s="90" t="s">
        <v>21</v>
      </c>
      <c r="D29" s="26"/>
      <c r="E29" s="26"/>
      <c r="F29" s="26"/>
      <c r="G29" s="26"/>
      <c r="H29" s="26"/>
      <c r="I29" s="26"/>
      <c r="J29" s="26"/>
      <c r="K29" s="26"/>
      <c r="L29" s="26"/>
      <c r="M29" s="26"/>
      <c r="N29" s="26"/>
      <c r="O29" s="26"/>
      <c r="P29" s="108">
        <f t="shared" si="4"/>
        <v>0</v>
      </c>
    </row>
    <row r="30" spans="2:21" ht="15.5">
      <c r="B30" s="65"/>
      <c r="C30" s="90" t="s">
        <v>22</v>
      </c>
      <c r="D30" s="26"/>
      <c r="E30" s="26"/>
      <c r="F30" s="26"/>
      <c r="G30" s="26"/>
      <c r="H30" s="26"/>
      <c r="I30" s="26"/>
      <c r="J30" s="26"/>
      <c r="K30" s="26"/>
      <c r="L30" s="26"/>
      <c r="M30" s="26"/>
      <c r="N30" s="26"/>
      <c r="O30" s="26"/>
      <c r="P30" s="108">
        <f t="shared" si="4"/>
        <v>0</v>
      </c>
    </row>
    <row r="31" spans="2:21" ht="15.5">
      <c r="B31" s="65"/>
      <c r="C31" s="89" t="s">
        <v>155</v>
      </c>
      <c r="D31" s="26"/>
      <c r="E31" s="26"/>
      <c r="F31" s="26"/>
      <c r="G31" s="26"/>
      <c r="H31" s="26"/>
      <c r="I31" s="26"/>
      <c r="J31" s="26"/>
      <c r="K31" s="26"/>
      <c r="L31" s="26"/>
      <c r="M31" s="26"/>
      <c r="N31" s="26"/>
      <c r="O31" s="32"/>
      <c r="P31" s="108">
        <f t="shared" si="4"/>
        <v>0</v>
      </c>
    </row>
    <row r="32" spans="2:21" ht="15.5">
      <c r="B32" s="65">
        <v>6302</v>
      </c>
      <c r="C32" s="90" t="s">
        <v>24</v>
      </c>
      <c r="D32" s="26"/>
      <c r="E32" s="26"/>
      <c r="F32" s="26"/>
      <c r="G32" s="26"/>
      <c r="H32" s="26"/>
      <c r="I32" s="26"/>
      <c r="J32" s="26"/>
      <c r="K32" s="26"/>
      <c r="L32" s="26"/>
      <c r="M32" s="26"/>
      <c r="N32" s="26"/>
      <c r="O32" s="32"/>
      <c r="P32" s="108">
        <f t="shared" si="4"/>
        <v>0</v>
      </c>
    </row>
    <row r="33" spans="2:16" ht="15.5">
      <c r="B33" s="65">
        <v>6095</v>
      </c>
      <c r="C33" s="90" t="s">
        <v>25</v>
      </c>
      <c r="D33" s="26"/>
      <c r="E33" s="26"/>
      <c r="F33" s="26"/>
      <c r="G33" s="26"/>
      <c r="H33" s="26"/>
      <c r="I33" s="26"/>
      <c r="J33" s="26"/>
      <c r="K33" s="26"/>
      <c r="L33" s="26"/>
      <c r="M33" s="26"/>
      <c r="N33" s="26"/>
      <c r="O33" s="32"/>
      <c r="P33" s="108">
        <f t="shared" si="4"/>
        <v>0</v>
      </c>
    </row>
    <row r="34" spans="2:16" ht="15.5">
      <c r="B34" s="65">
        <v>6050</v>
      </c>
      <c r="C34" s="90" t="s">
        <v>26</v>
      </c>
      <c r="D34" s="26"/>
      <c r="E34" s="26"/>
      <c r="F34" s="26"/>
      <c r="G34" s="26"/>
      <c r="H34" s="26"/>
      <c r="I34" s="26"/>
      <c r="J34" s="26"/>
      <c r="K34" s="26"/>
      <c r="L34" s="26"/>
      <c r="M34" s="26"/>
      <c r="N34" s="26"/>
      <c r="O34" s="32"/>
      <c r="P34" s="104">
        <f t="shared" si="4"/>
        <v>0</v>
      </c>
    </row>
    <row r="35" spans="2:16" ht="15.5">
      <c r="B35" s="65"/>
      <c r="C35" s="90" t="s">
        <v>27</v>
      </c>
      <c r="D35" s="26"/>
      <c r="E35" s="26"/>
      <c r="F35" s="26"/>
      <c r="G35" s="26"/>
      <c r="H35" s="26"/>
      <c r="I35" s="26"/>
      <c r="J35" s="26"/>
      <c r="K35" s="26"/>
      <c r="L35" s="26"/>
      <c r="M35" s="26"/>
      <c r="N35" s="26"/>
      <c r="O35" s="32"/>
      <c r="P35" s="104">
        <f t="shared" si="4"/>
        <v>0</v>
      </c>
    </row>
    <row r="36" spans="2:16" ht="16" thickBot="1">
      <c r="B36" s="65"/>
      <c r="C36" s="90"/>
      <c r="D36" s="84"/>
      <c r="E36" s="84"/>
      <c r="F36" s="84"/>
      <c r="G36" s="84"/>
      <c r="H36" s="84"/>
      <c r="I36" s="84"/>
      <c r="J36" s="84"/>
      <c r="K36" s="84"/>
      <c r="L36" s="84"/>
      <c r="M36" s="84"/>
      <c r="N36" s="84"/>
      <c r="O36" s="84"/>
      <c r="P36" s="79"/>
    </row>
    <row r="37" spans="2:16" ht="16" thickBot="1">
      <c r="B37" s="57"/>
      <c r="C37" s="60"/>
      <c r="D37" s="173" t="s">
        <v>29</v>
      </c>
      <c r="E37" s="173"/>
      <c r="F37" s="173"/>
      <c r="G37" s="173"/>
      <c r="H37" s="173"/>
      <c r="I37" s="173"/>
      <c r="J37" s="173"/>
      <c r="K37" s="173"/>
      <c r="L37" s="173"/>
      <c r="M37" s="173"/>
      <c r="N37" s="173"/>
      <c r="O37" s="173"/>
      <c r="P37" s="38" t="s">
        <v>156</v>
      </c>
    </row>
    <row r="38" spans="2:16" ht="15.5">
      <c r="B38" s="174" t="s">
        <v>157</v>
      </c>
      <c r="C38" s="175"/>
      <c r="D38" s="61">
        <f t="shared" ref="D38:O38" si="5">SUM(D39:D60)</f>
        <v>0</v>
      </c>
      <c r="E38" s="52">
        <f t="shared" si="5"/>
        <v>0</v>
      </c>
      <c r="F38" s="52">
        <f t="shared" si="5"/>
        <v>0</v>
      </c>
      <c r="G38" s="52">
        <f t="shared" si="5"/>
        <v>0</v>
      </c>
      <c r="H38" s="52">
        <f t="shared" si="5"/>
        <v>0</v>
      </c>
      <c r="I38" s="52">
        <f t="shared" si="5"/>
        <v>0</v>
      </c>
      <c r="J38" s="52">
        <f t="shared" si="5"/>
        <v>0</v>
      </c>
      <c r="K38" s="52">
        <f t="shared" si="5"/>
        <v>0</v>
      </c>
      <c r="L38" s="52">
        <f t="shared" si="5"/>
        <v>0</v>
      </c>
      <c r="M38" s="52">
        <f t="shared" si="5"/>
        <v>0</v>
      </c>
      <c r="N38" s="52">
        <f t="shared" si="5"/>
        <v>0</v>
      </c>
      <c r="O38" s="53">
        <f t="shared" si="5"/>
        <v>0</v>
      </c>
      <c r="P38" s="81">
        <f>SUM(D38:O38)</f>
        <v>0</v>
      </c>
    </row>
    <row r="39" spans="2:16" ht="15.5">
      <c r="B39" s="71" t="s">
        <v>30</v>
      </c>
      <c r="C39" s="88" t="s">
        <v>31</v>
      </c>
      <c r="D39" s="23"/>
      <c r="E39" s="23"/>
      <c r="F39" s="23"/>
      <c r="G39" s="23"/>
      <c r="H39" s="23"/>
      <c r="I39" s="23"/>
      <c r="J39" s="23"/>
      <c r="K39" s="23"/>
      <c r="L39" s="23"/>
      <c r="M39" s="23"/>
      <c r="N39" s="23"/>
      <c r="O39" s="29"/>
      <c r="P39" s="103">
        <f t="shared" ref="P39:P60" si="6">SUM(D39:O39)</f>
        <v>0</v>
      </c>
    </row>
    <row r="40" spans="2:16" ht="15.5">
      <c r="B40" s="71" t="s">
        <v>32</v>
      </c>
      <c r="C40" s="88" t="s">
        <v>33</v>
      </c>
      <c r="D40" s="24"/>
      <c r="E40" s="24"/>
      <c r="F40" s="24"/>
      <c r="G40" s="24"/>
      <c r="H40" s="24"/>
      <c r="I40" s="24"/>
      <c r="J40" s="24"/>
      <c r="K40" s="24"/>
      <c r="L40" s="24"/>
      <c r="M40" s="24"/>
      <c r="N40" s="24"/>
      <c r="O40" s="30"/>
      <c r="P40" s="104">
        <f t="shared" si="6"/>
        <v>0</v>
      </c>
    </row>
    <row r="41" spans="2:16" ht="15.5">
      <c r="B41" s="73" t="s">
        <v>34</v>
      </c>
      <c r="C41" s="91" t="s">
        <v>35</v>
      </c>
      <c r="D41" s="24"/>
      <c r="E41" s="24"/>
      <c r="F41" s="24"/>
      <c r="G41" s="24"/>
      <c r="H41" s="24"/>
      <c r="I41" s="24"/>
      <c r="J41" s="24"/>
      <c r="K41" s="24"/>
      <c r="L41" s="24"/>
      <c r="M41" s="24"/>
      <c r="N41" s="24"/>
      <c r="O41" s="30"/>
      <c r="P41" s="105">
        <f t="shared" si="6"/>
        <v>0</v>
      </c>
    </row>
    <row r="42" spans="2:16" ht="15.5">
      <c r="B42" s="73" t="s">
        <v>36</v>
      </c>
      <c r="C42" s="92" t="s">
        <v>37</v>
      </c>
      <c r="D42" s="24"/>
      <c r="E42" s="24"/>
      <c r="F42" s="24"/>
      <c r="G42" s="24"/>
      <c r="H42" s="24"/>
      <c r="I42" s="24"/>
      <c r="J42" s="24"/>
      <c r="K42" s="24"/>
      <c r="L42" s="24"/>
      <c r="M42" s="24"/>
      <c r="N42" s="24"/>
      <c r="O42" s="30"/>
      <c r="P42" s="104">
        <f t="shared" si="6"/>
        <v>0</v>
      </c>
    </row>
    <row r="43" spans="2:16" ht="15.5">
      <c r="B43" s="73"/>
      <c r="C43" s="98" t="s">
        <v>158</v>
      </c>
      <c r="D43" s="99">
        <f>(D39+D41)*0.0765</f>
        <v>0</v>
      </c>
      <c r="E43" s="99">
        <f t="shared" ref="E43:O43" si="7">(E39+E41)*0.0765</f>
        <v>0</v>
      </c>
      <c r="F43" s="99">
        <f t="shared" si="7"/>
        <v>0</v>
      </c>
      <c r="G43" s="99">
        <f t="shared" si="7"/>
        <v>0</v>
      </c>
      <c r="H43" s="99">
        <f t="shared" si="7"/>
        <v>0</v>
      </c>
      <c r="I43" s="99">
        <f t="shared" si="7"/>
        <v>0</v>
      </c>
      <c r="J43" s="99">
        <f t="shared" si="7"/>
        <v>0</v>
      </c>
      <c r="K43" s="99">
        <f t="shared" si="7"/>
        <v>0</v>
      </c>
      <c r="L43" s="99">
        <f t="shared" si="7"/>
        <v>0</v>
      </c>
      <c r="M43" s="99">
        <f t="shared" si="7"/>
        <v>0</v>
      </c>
      <c r="N43" s="99">
        <f t="shared" si="7"/>
        <v>0</v>
      </c>
      <c r="O43" s="100">
        <f t="shared" si="7"/>
        <v>0</v>
      </c>
      <c r="P43" s="105">
        <f t="shared" si="6"/>
        <v>0</v>
      </c>
    </row>
    <row r="44" spans="2:16" ht="15.5">
      <c r="B44" s="71" t="s">
        <v>38</v>
      </c>
      <c r="C44" s="88" t="s">
        <v>39</v>
      </c>
      <c r="D44" s="24"/>
      <c r="E44" s="24"/>
      <c r="F44" s="24"/>
      <c r="G44" s="24"/>
      <c r="H44" s="24"/>
      <c r="I44" s="24"/>
      <c r="J44" s="24"/>
      <c r="K44" s="24"/>
      <c r="L44" s="24"/>
      <c r="M44" s="24"/>
      <c r="N44" s="24"/>
      <c r="O44" s="30"/>
      <c r="P44" s="108">
        <f t="shared" si="6"/>
        <v>0</v>
      </c>
    </row>
    <row r="45" spans="2:16" ht="15.5">
      <c r="B45" s="71"/>
      <c r="C45" s="101" t="s">
        <v>159</v>
      </c>
      <c r="D45" s="99">
        <f>(D41+D39)*0.3</f>
        <v>0</v>
      </c>
      <c r="E45" s="99">
        <f t="shared" ref="E45:O45" si="8">(E41+E39)*0.3</f>
        <v>0</v>
      </c>
      <c r="F45" s="99">
        <f t="shared" si="8"/>
        <v>0</v>
      </c>
      <c r="G45" s="99">
        <f t="shared" si="8"/>
        <v>0</v>
      </c>
      <c r="H45" s="99">
        <f t="shared" si="8"/>
        <v>0</v>
      </c>
      <c r="I45" s="99">
        <f t="shared" si="8"/>
        <v>0</v>
      </c>
      <c r="J45" s="99">
        <f t="shared" si="8"/>
        <v>0</v>
      </c>
      <c r="K45" s="99">
        <f t="shared" si="8"/>
        <v>0</v>
      </c>
      <c r="L45" s="99">
        <f t="shared" si="8"/>
        <v>0</v>
      </c>
      <c r="M45" s="99">
        <f>(M41+M39)*0.3</f>
        <v>0</v>
      </c>
      <c r="N45" s="99">
        <f t="shared" si="8"/>
        <v>0</v>
      </c>
      <c r="O45" s="100">
        <f t="shared" si="8"/>
        <v>0</v>
      </c>
      <c r="P45" s="108">
        <f t="shared" si="6"/>
        <v>0</v>
      </c>
    </row>
    <row r="46" spans="2:16" ht="15.5">
      <c r="B46" s="71">
        <v>7360</v>
      </c>
      <c r="C46" s="88" t="s">
        <v>40</v>
      </c>
      <c r="D46" s="24"/>
      <c r="E46" s="24"/>
      <c r="F46" s="24"/>
      <c r="G46" s="24"/>
      <c r="H46" s="24"/>
      <c r="I46" s="24"/>
      <c r="J46" s="24"/>
      <c r="K46" s="24"/>
      <c r="L46" s="24"/>
      <c r="M46" s="24"/>
      <c r="N46" s="24"/>
      <c r="O46" s="30"/>
      <c r="P46" s="108">
        <f t="shared" si="6"/>
        <v>0</v>
      </c>
    </row>
    <row r="47" spans="2:16" ht="15.5">
      <c r="B47" s="71" t="s">
        <v>41</v>
      </c>
      <c r="C47" s="88" t="s">
        <v>42</v>
      </c>
      <c r="D47" s="24"/>
      <c r="E47" s="24"/>
      <c r="F47" s="24"/>
      <c r="G47" s="24"/>
      <c r="H47" s="24"/>
      <c r="I47" s="24"/>
      <c r="J47" s="24"/>
      <c r="K47" s="24"/>
      <c r="L47" s="24"/>
      <c r="M47" s="24"/>
      <c r="N47" s="24"/>
      <c r="O47" s="30"/>
      <c r="P47" s="108">
        <f t="shared" si="6"/>
        <v>0</v>
      </c>
    </row>
    <row r="48" spans="2:16" ht="15.5">
      <c r="B48" s="71" t="s">
        <v>43</v>
      </c>
      <c r="C48" s="88" t="s">
        <v>44</v>
      </c>
      <c r="D48" s="24"/>
      <c r="E48" s="24"/>
      <c r="F48" s="24"/>
      <c r="G48" s="24"/>
      <c r="H48" s="24"/>
      <c r="I48" s="24"/>
      <c r="J48" s="24"/>
      <c r="K48" s="24"/>
      <c r="L48" s="24"/>
      <c r="M48" s="24"/>
      <c r="N48" s="24"/>
      <c r="O48" s="30"/>
      <c r="P48" s="104">
        <f t="shared" si="6"/>
        <v>0</v>
      </c>
    </row>
    <row r="49" spans="2:16" ht="15.5">
      <c r="B49" s="71">
        <v>7500</v>
      </c>
      <c r="C49" s="88" t="s">
        <v>45</v>
      </c>
      <c r="D49" s="24"/>
      <c r="E49" s="24"/>
      <c r="F49" s="24"/>
      <c r="G49" s="24"/>
      <c r="H49" s="24"/>
      <c r="I49" s="24"/>
      <c r="J49" s="24"/>
      <c r="K49" s="24"/>
      <c r="L49" s="24"/>
      <c r="M49" s="24"/>
      <c r="N49" s="24"/>
      <c r="O49" s="30"/>
      <c r="P49" s="104">
        <f t="shared" si="6"/>
        <v>0</v>
      </c>
    </row>
    <row r="50" spans="2:16" ht="15.5">
      <c r="B50" s="71">
        <v>7520</v>
      </c>
      <c r="C50" s="88" t="s">
        <v>46</v>
      </c>
      <c r="D50" s="24"/>
      <c r="E50" s="24"/>
      <c r="F50" s="24"/>
      <c r="G50" s="24"/>
      <c r="H50" s="24"/>
      <c r="I50" s="24"/>
      <c r="J50" s="24"/>
      <c r="K50" s="24"/>
      <c r="L50" s="24"/>
      <c r="M50" s="24"/>
      <c r="N50" s="24"/>
      <c r="O50" s="30"/>
      <c r="P50" s="105">
        <f t="shared" si="6"/>
        <v>0</v>
      </c>
    </row>
    <row r="51" spans="2:16" ht="15.5">
      <c r="B51" s="74" t="s">
        <v>47</v>
      </c>
      <c r="C51" s="88" t="s">
        <v>48</v>
      </c>
      <c r="D51" s="24"/>
      <c r="E51" s="24"/>
      <c r="F51" s="24"/>
      <c r="G51" s="24"/>
      <c r="H51" s="24"/>
      <c r="I51" s="24"/>
      <c r="J51" s="24"/>
      <c r="K51" s="24"/>
      <c r="L51" s="24"/>
      <c r="M51" s="24"/>
      <c r="N51" s="24"/>
      <c r="O51" s="30"/>
      <c r="P51" s="104">
        <f t="shared" si="6"/>
        <v>0</v>
      </c>
    </row>
    <row r="52" spans="2:16" ht="15.5">
      <c r="B52" s="71" t="s">
        <v>49</v>
      </c>
      <c r="C52" s="88" t="s">
        <v>50</v>
      </c>
      <c r="D52" s="24"/>
      <c r="E52" s="24"/>
      <c r="F52" s="24"/>
      <c r="G52" s="24"/>
      <c r="H52" s="24"/>
      <c r="I52" s="24"/>
      <c r="J52" s="24"/>
      <c r="K52" s="24"/>
      <c r="L52" s="24"/>
      <c r="M52" s="24"/>
      <c r="N52" s="24"/>
      <c r="O52" s="30"/>
      <c r="P52" s="105">
        <f t="shared" si="6"/>
        <v>0</v>
      </c>
    </row>
    <row r="53" spans="2:16" ht="15.5">
      <c r="B53" s="71" t="s">
        <v>51</v>
      </c>
      <c r="C53" s="88" t="s">
        <v>52</v>
      </c>
      <c r="D53" s="24"/>
      <c r="E53" s="24"/>
      <c r="F53" s="24"/>
      <c r="G53" s="24"/>
      <c r="H53" s="24"/>
      <c r="I53" s="24"/>
      <c r="J53" s="24"/>
      <c r="K53" s="24"/>
      <c r="L53" s="24"/>
      <c r="M53" s="24"/>
      <c r="N53" s="24"/>
      <c r="O53" s="30"/>
      <c r="P53" s="108">
        <f t="shared" si="6"/>
        <v>0</v>
      </c>
    </row>
    <row r="54" spans="2:16" ht="15.5">
      <c r="B54" s="71"/>
      <c r="C54" s="88" t="s">
        <v>53</v>
      </c>
      <c r="D54" s="24"/>
      <c r="E54" s="24"/>
      <c r="F54" s="24"/>
      <c r="G54" s="24"/>
      <c r="H54" s="24"/>
      <c r="I54" s="24"/>
      <c r="J54" s="24"/>
      <c r="K54" s="24"/>
      <c r="L54" s="24"/>
      <c r="M54" s="24"/>
      <c r="N54" s="24"/>
      <c r="O54" s="30"/>
      <c r="P54" s="104">
        <f t="shared" si="6"/>
        <v>0</v>
      </c>
    </row>
    <row r="55" spans="2:16" ht="15.5">
      <c r="B55" s="71"/>
      <c r="C55" s="88" t="s">
        <v>54</v>
      </c>
      <c r="D55" s="24"/>
      <c r="E55" s="24"/>
      <c r="F55" s="24"/>
      <c r="G55" s="24"/>
      <c r="H55" s="24"/>
      <c r="I55" s="24"/>
      <c r="J55" s="24"/>
      <c r="K55" s="24"/>
      <c r="L55" s="24"/>
      <c r="M55" s="24"/>
      <c r="N55" s="24"/>
      <c r="O55" s="30"/>
      <c r="P55" s="105">
        <f t="shared" si="6"/>
        <v>0</v>
      </c>
    </row>
    <row r="56" spans="2:16" ht="15.5">
      <c r="B56" s="71">
        <v>7725</v>
      </c>
      <c r="C56" s="88" t="s">
        <v>55</v>
      </c>
      <c r="D56" s="24"/>
      <c r="E56" s="24"/>
      <c r="F56" s="24"/>
      <c r="G56" s="24"/>
      <c r="H56" s="24"/>
      <c r="I56" s="24"/>
      <c r="J56" s="24"/>
      <c r="K56" s="24"/>
      <c r="L56" s="24"/>
      <c r="M56" s="24"/>
      <c r="N56" s="24"/>
      <c r="O56" s="30"/>
      <c r="P56" s="108">
        <f t="shared" si="6"/>
        <v>0</v>
      </c>
    </row>
    <row r="57" spans="2:16" ht="15.5">
      <c r="B57" s="75" t="s">
        <v>56</v>
      </c>
      <c r="C57" s="88" t="s">
        <v>57</v>
      </c>
      <c r="D57" s="24"/>
      <c r="E57" s="24"/>
      <c r="F57" s="24"/>
      <c r="G57" s="24"/>
      <c r="H57" s="24"/>
      <c r="I57" s="24"/>
      <c r="J57" s="24"/>
      <c r="K57" s="24"/>
      <c r="L57" s="24"/>
      <c r="M57" s="24"/>
      <c r="N57" s="24"/>
      <c r="O57" s="30"/>
      <c r="P57" s="108">
        <f t="shared" si="6"/>
        <v>0</v>
      </c>
    </row>
    <row r="58" spans="2:16" ht="15.5">
      <c r="B58" s="71"/>
      <c r="C58" s="88" t="s">
        <v>58</v>
      </c>
      <c r="D58" s="24"/>
      <c r="E58" s="24"/>
      <c r="F58" s="24"/>
      <c r="G58" s="24"/>
      <c r="H58" s="24"/>
      <c r="I58" s="24"/>
      <c r="J58" s="24"/>
      <c r="K58" s="24"/>
      <c r="L58" s="24"/>
      <c r="M58" s="24"/>
      <c r="N58" s="24"/>
      <c r="O58" s="30"/>
      <c r="P58" s="104">
        <f t="shared" si="6"/>
        <v>0</v>
      </c>
    </row>
    <row r="59" spans="2:16" ht="15.5">
      <c r="B59" s="71" t="s">
        <v>59</v>
      </c>
      <c r="C59" s="88" t="s">
        <v>60</v>
      </c>
      <c r="D59" s="24"/>
      <c r="E59" s="24"/>
      <c r="F59" s="24"/>
      <c r="G59" s="24"/>
      <c r="H59" s="24"/>
      <c r="I59" s="24"/>
      <c r="J59" s="24"/>
      <c r="K59" s="24"/>
      <c r="L59" s="24"/>
      <c r="M59" s="24"/>
      <c r="N59" s="24"/>
      <c r="O59" s="30"/>
      <c r="P59" s="105">
        <f t="shared" si="6"/>
        <v>0</v>
      </c>
    </row>
    <row r="60" spans="2:16" ht="15.5">
      <c r="B60" s="73">
        <v>9040</v>
      </c>
      <c r="C60" s="92" t="s">
        <v>61</v>
      </c>
      <c r="D60" s="24"/>
      <c r="E60" s="24"/>
      <c r="F60" s="24"/>
      <c r="G60" s="24"/>
      <c r="H60" s="24"/>
      <c r="I60" s="24"/>
      <c r="J60" s="24"/>
      <c r="K60" s="24"/>
      <c r="L60" s="24"/>
      <c r="M60" s="24"/>
      <c r="N60" s="24"/>
      <c r="O60" s="30"/>
      <c r="P60" s="108">
        <f t="shared" si="6"/>
        <v>0</v>
      </c>
    </row>
    <row r="61" spans="2:16" ht="15.5">
      <c r="B61" s="71"/>
      <c r="C61" s="84"/>
      <c r="D61" s="84"/>
      <c r="E61" s="84"/>
      <c r="F61" s="84"/>
      <c r="G61" s="84"/>
      <c r="H61" s="84"/>
      <c r="I61" s="84"/>
      <c r="J61" s="84"/>
      <c r="K61" s="84"/>
      <c r="L61" s="84"/>
      <c r="M61" s="84"/>
      <c r="N61" s="84"/>
      <c r="O61" s="84"/>
      <c r="P61" s="39"/>
    </row>
    <row r="62" spans="2:16" ht="16" thickBot="1">
      <c r="B62" s="65"/>
      <c r="C62" s="84"/>
      <c r="D62" s="84"/>
      <c r="E62" s="84"/>
      <c r="F62" s="84"/>
      <c r="G62" s="84"/>
      <c r="H62" s="84"/>
      <c r="I62" s="84"/>
      <c r="J62" s="84"/>
      <c r="K62" s="84"/>
      <c r="L62" s="84"/>
      <c r="M62" s="84"/>
      <c r="N62" s="84"/>
      <c r="O62" s="84"/>
      <c r="P62" s="40"/>
    </row>
    <row r="63" spans="2:16" ht="15.5">
      <c r="B63" s="162" t="s">
        <v>160</v>
      </c>
      <c r="C63" s="163"/>
      <c r="D63" s="27">
        <f t="shared" ref="D63:O63" si="9">D8-D22-D38</f>
        <v>0</v>
      </c>
      <c r="E63" s="27">
        <f t="shared" si="9"/>
        <v>0</v>
      </c>
      <c r="F63" s="27">
        <f t="shared" si="9"/>
        <v>0</v>
      </c>
      <c r="G63" s="27">
        <f t="shared" si="9"/>
        <v>0</v>
      </c>
      <c r="H63" s="27">
        <f t="shared" si="9"/>
        <v>0</v>
      </c>
      <c r="I63" s="27">
        <f t="shared" si="9"/>
        <v>0</v>
      </c>
      <c r="J63" s="27">
        <f t="shared" si="9"/>
        <v>0</v>
      </c>
      <c r="K63" s="27">
        <f t="shared" si="9"/>
        <v>0</v>
      </c>
      <c r="L63" s="27">
        <f t="shared" si="9"/>
        <v>0</v>
      </c>
      <c r="M63" s="27">
        <f t="shared" si="9"/>
        <v>0</v>
      </c>
      <c r="N63" s="27">
        <f t="shared" si="9"/>
        <v>0</v>
      </c>
      <c r="O63" s="33">
        <f t="shared" si="9"/>
        <v>0</v>
      </c>
      <c r="P63" s="50">
        <f>AVERAGE(D63:O63)</f>
        <v>0</v>
      </c>
    </row>
    <row r="64" spans="2:16" ht="16" thickBot="1">
      <c r="B64" s="164" t="s">
        <v>161</v>
      </c>
      <c r="C64" s="165"/>
      <c r="D64" s="76">
        <f t="shared" ref="D64:O64" si="10">D5+D63</f>
        <v>0</v>
      </c>
      <c r="E64" s="76">
        <f t="shared" si="10"/>
        <v>0</v>
      </c>
      <c r="F64" s="76">
        <f t="shared" si="10"/>
        <v>0</v>
      </c>
      <c r="G64" s="76">
        <f t="shared" si="10"/>
        <v>0</v>
      </c>
      <c r="H64" s="76">
        <f t="shared" si="10"/>
        <v>0</v>
      </c>
      <c r="I64" s="76">
        <f t="shared" si="10"/>
        <v>0</v>
      </c>
      <c r="J64" s="76">
        <f t="shared" si="10"/>
        <v>0</v>
      </c>
      <c r="K64" s="76">
        <f t="shared" si="10"/>
        <v>0</v>
      </c>
      <c r="L64" s="76">
        <f t="shared" si="10"/>
        <v>0</v>
      </c>
      <c r="M64" s="76">
        <f t="shared" si="10"/>
        <v>0</v>
      </c>
      <c r="N64" s="76">
        <f t="shared" si="10"/>
        <v>0</v>
      </c>
      <c r="O64" s="77">
        <f t="shared" si="10"/>
        <v>0</v>
      </c>
      <c r="P64" s="51">
        <f>AVERAGE(D64:O64)</f>
        <v>0</v>
      </c>
    </row>
    <row r="65" spans="2:16" ht="33" customHeight="1" thickBot="1">
      <c r="B65" s="166" t="s">
        <v>162</v>
      </c>
      <c r="C65" s="167"/>
      <c r="D65" s="168" t="s">
        <v>163</v>
      </c>
      <c r="E65" s="169"/>
      <c r="F65" s="169"/>
      <c r="G65" s="169"/>
      <c r="H65" s="169"/>
      <c r="I65" s="169"/>
      <c r="J65" s="169"/>
      <c r="K65" s="169"/>
      <c r="L65" s="169"/>
      <c r="M65" s="169"/>
      <c r="N65" s="169"/>
      <c r="O65" s="169"/>
      <c r="P65" s="170"/>
    </row>
  </sheetData>
  <mergeCells count="11">
    <mergeCell ref="B63:C63"/>
    <mergeCell ref="B64:C64"/>
    <mergeCell ref="B65:C65"/>
    <mergeCell ref="D65:P65"/>
    <mergeCell ref="N2:O3"/>
    <mergeCell ref="D7:O7"/>
    <mergeCell ref="D21:O21"/>
    <mergeCell ref="D37:O37"/>
    <mergeCell ref="B38:C38"/>
    <mergeCell ref="D2:I2"/>
    <mergeCell ref="D3:J3"/>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D764A-94E4-49E2-8A83-6F8F2B169698}">
  <dimension ref="B1:U67"/>
  <sheetViews>
    <sheetView zoomScale="90" zoomScaleNormal="90" workbookViewId="0">
      <selection activeCell="D2" sqref="D2:M3"/>
    </sheetView>
  </sheetViews>
  <sheetFormatPr defaultColWidth="8.81640625" defaultRowHeight="15"/>
  <cols>
    <col min="1" max="1" width="8.81640625" style="20"/>
    <col min="2" max="2" width="16.81640625" style="19" bestFit="1" customWidth="1"/>
    <col min="3" max="3" width="39.1796875" style="19" customWidth="1"/>
    <col min="4" max="4" width="17" style="20" bestFit="1" customWidth="1"/>
    <col min="5" max="5" width="16.453125" style="20" bestFit="1" customWidth="1"/>
    <col min="6" max="6" width="17" style="20" bestFit="1" customWidth="1"/>
    <col min="7" max="9" width="16.453125" style="20" bestFit="1" customWidth="1"/>
    <col min="10" max="10" width="16.1796875" style="20" bestFit="1" customWidth="1"/>
    <col min="11" max="11" width="17" style="20" bestFit="1" customWidth="1"/>
    <col min="12" max="12" width="16.453125" style="20" bestFit="1" customWidth="1"/>
    <col min="13" max="14" width="17" style="20" bestFit="1" customWidth="1"/>
    <col min="15" max="15" width="16.453125" style="20" bestFit="1" customWidth="1"/>
    <col min="16" max="16" width="37" style="20" bestFit="1" customWidth="1"/>
    <col min="17" max="17" width="8.453125" style="20" customWidth="1"/>
    <col min="18" max="18" width="11.1796875" style="20" bestFit="1" customWidth="1"/>
    <col min="19" max="19" width="63.81640625" style="20" bestFit="1" customWidth="1"/>
    <col min="20" max="20" width="16.1796875" style="20" bestFit="1" customWidth="1"/>
    <col min="21" max="22" width="14" style="20" customWidth="1"/>
    <col min="23" max="26" width="8.81640625" style="20"/>
    <col min="27" max="27" width="10.1796875" style="20" bestFit="1" customWidth="1"/>
    <col min="28" max="16384" width="8.81640625" style="20"/>
  </cols>
  <sheetData>
    <row r="1" spans="2:21" ht="15.5" thickBot="1"/>
    <row r="2" spans="2:21" ht="45.65" customHeight="1" thickBot="1">
      <c r="B2" s="63"/>
      <c r="C2" s="64"/>
      <c r="D2" s="176" t="s">
        <v>109</v>
      </c>
      <c r="E2" s="176"/>
      <c r="F2" s="176"/>
      <c r="G2" s="176"/>
      <c r="H2" s="176"/>
      <c r="I2" s="176"/>
      <c r="J2" s="176"/>
      <c r="K2" s="176"/>
      <c r="L2" s="176"/>
      <c r="M2" s="176"/>
      <c r="N2" s="171"/>
      <c r="O2" s="171"/>
      <c r="P2" s="35"/>
    </row>
    <row r="3" spans="2:21" ht="45.65" customHeight="1" thickBot="1">
      <c r="B3" s="65"/>
      <c r="C3" s="84"/>
      <c r="D3" s="188"/>
      <c r="E3" s="188"/>
      <c r="F3" s="188"/>
      <c r="G3" s="188"/>
      <c r="H3" s="188"/>
      <c r="I3" s="188"/>
      <c r="J3" s="188"/>
      <c r="K3" s="188"/>
      <c r="L3" s="188"/>
      <c r="M3" s="188"/>
      <c r="N3" s="172"/>
      <c r="O3" s="172"/>
      <c r="P3" s="36"/>
      <c r="S3" s="189" t="s">
        <v>164</v>
      </c>
      <c r="T3" s="190"/>
    </row>
    <row r="4" spans="2:21" s="85" customFormat="1" ht="20" thickBot="1">
      <c r="B4" s="66" t="s">
        <v>110</v>
      </c>
      <c r="C4" s="21"/>
      <c r="D4" s="22" t="s">
        <v>111</v>
      </c>
      <c r="E4" s="22" t="s">
        <v>112</v>
      </c>
      <c r="F4" s="22" t="s">
        <v>113</v>
      </c>
      <c r="G4" s="22" t="s">
        <v>114</v>
      </c>
      <c r="H4" s="22" t="s">
        <v>115</v>
      </c>
      <c r="I4" s="22" t="s">
        <v>116</v>
      </c>
      <c r="J4" s="22" t="s">
        <v>117</v>
      </c>
      <c r="K4" s="22" t="s">
        <v>118</v>
      </c>
      <c r="L4" s="22" t="s">
        <v>119</v>
      </c>
      <c r="M4" s="22" t="s">
        <v>120</v>
      </c>
      <c r="N4" s="22" t="s">
        <v>121</v>
      </c>
      <c r="O4" s="22" t="s">
        <v>122</v>
      </c>
      <c r="P4" s="37" t="s">
        <v>123</v>
      </c>
      <c r="S4" s="123" t="s">
        <v>94</v>
      </c>
      <c r="T4" s="124" t="s">
        <v>124</v>
      </c>
    </row>
    <row r="5" spans="2:21" ht="15.5">
      <c r="B5" s="67" t="s">
        <v>125</v>
      </c>
      <c r="C5" s="86" t="s">
        <v>126</v>
      </c>
      <c r="D5" s="87">
        <v>100000</v>
      </c>
      <c r="E5" s="96">
        <f>D64</f>
        <v>117884.0961132087</v>
      </c>
      <c r="F5" s="96">
        <f t="shared" ref="F5:O5" si="0">E64</f>
        <v>131561.99264359669</v>
      </c>
      <c r="G5" s="96">
        <f t="shared" si="0"/>
        <v>138769.98794960731</v>
      </c>
      <c r="H5" s="96">
        <f t="shared" si="0"/>
        <v>156313.25951535406</v>
      </c>
      <c r="I5" s="96">
        <f t="shared" si="0"/>
        <v>172285.57301264425</v>
      </c>
      <c r="J5" s="96">
        <f t="shared" si="0"/>
        <v>159395.21799089352</v>
      </c>
      <c r="K5" s="96">
        <f t="shared" si="0"/>
        <v>171232.56018304656</v>
      </c>
      <c r="L5" s="96">
        <f t="shared" si="0"/>
        <v>182161.92802881415</v>
      </c>
      <c r="M5" s="96">
        <f t="shared" si="0"/>
        <v>197603.38765606529</v>
      </c>
      <c r="N5" s="96">
        <f t="shared" si="0"/>
        <v>212492.61087778921</v>
      </c>
      <c r="O5" s="97">
        <f t="shared" si="0"/>
        <v>228376.71110937005</v>
      </c>
      <c r="P5" s="102">
        <f>AVERAGE(D5:O5)</f>
        <v>164006.44375669913</v>
      </c>
      <c r="S5" s="125" t="s">
        <v>127</v>
      </c>
      <c r="T5" s="126">
        <f>0.6</f>
        <v>0.6</v>
      </c>
    </row>
    <row r="6" spans="2:21" ht="16" thickBot="1">
      <c r="B6" s="68"/>
      <c r="C6" s="54"/>
      <c r="D6" s="56"/>
      <c r="E6" s="56"/>
      <c r="F6" s="56"/>
      <c r="G6" s="56"/>
      <c r="H6" s="56"/>
      <c r="I6" s="56"/>
      <c r="J6" s="56"/>
      <c r="K6" s="56"/>
      <c r="L6" s="84"/>
      <c r="M6" s="84"/>
      <c r="N6" s="84"/>
      <c r="O6" s="84"/>
      <c r="P6" s="79"/>
      <c r="S6" s="125" t="s">
        <v>128</v>
      </c>
      <c r="T6" s="126">
        <f>0.085</f>
        <v>8.5000000000000006E-2</v>
      </c>
    </row>
    <row r="7" spans="2:21" ht="16" thickBot="1">
      <c r="B7" s="57"/>
      <c r="C7" s="55"/>
      <c r="D7" s="173" t="s">
        <v>129</v>
      </c>
      <c r="E7" s="173"/>
      <c r="F7" s="173"/>
      <c r="G7" s="173"/>
      <c r="H7" s="173"/>
      <c r="I7" s="173"/>
      <c r="J7" s="173"/>
      <c r="K7" s="173"/>
      <c r="L7" s="173"/>
      <c r="M7" s="173"/>
      <c r="N7" s="173"/>
      <c r="O7" s="173"/>
      <c r="P7" s="80" t="s">
        <v>130</v>
      </c>
      <c r="S7" s="125" t="s">
        <v>131</v>
      </c>
      <c r="T7" s="126">
        <f>0.05</f>
        <v>0.05</v>
      </c>
    </row>
    <row r="8" spans="2:21" ht="15.5">
      <c r="B8" s="69" t="s">
        <v>132</v>
      </c>
      <c r="C8" s="62" t="s">
        <v>133</v>
      </c>
      <c r="D8" s="52">
        <f>SUM(D9:D19)</f>
        <v>110452.39200000002</v>
      </c>
      <c r="E8" s="52">
        <f t="shared" ref="E8:O8" si="1">SUM(E9:E19)</f>
        <v>110087.02700000002</v>
      </c>
      <c r="F8" s="52">
        <f t="shared" si="1"/>
        <v>107121.064</v>
      </c>
      <c r="G8" s="52">
        <f t="shared" si="1"/>
        <v>115965.9</v>
      </c>
      <c r="H8" s="52">
        <f t="shared" si="1"/>
        <v>106339.283</v>
      </c>
      <c r="I8" s="52">
        <f t="shared" si="1"/>
        <v>96803.757000000012</v>
      </c>
      <c r="J8" s="52">
        <f t="shared" si="1"/>
        <v>102515.46299999999</v>
      </c>
      <c r="K8" s="52">
        <f t="shared" si="1"/>
        <v>105634.57900000003</v>
      </c>
      <c r="L8" s="52">
        <f t="shared" si="1"/>
        <v>119482.41299999999</v>
      </c>
      <c r="M8" s="52">
        <f t="shared" si="1"/>
        <v>109210.81833333334</v>
      </c>
      <c r="N8" s="52">
        <f t="shared" si="1"/>
        <v>111442.60344444445</v>
      </c>
      <c r="O8" s="53">
        <f t="shared" si="1"/>
        <v>113378.6115925926</v>
      </c>
      <c r="P8" s="78">
        <f>SUM(D8:O8)</f>
        <v>1308433.9113703703</v>
      </c>
      <c r="S8" s="127" t="s">
        <v>134</v>
      </c>
      <c r="T8" s="128">
        <f>200</f>
        <v>200</v>
      </c>
    </row>
    <row r="9" spans="2:21" ht="15.5">
      <c r="B9" s="70">
        <v>5000</v>
      </c>
      <c r="C9" s="88" t="s">
        <v>4</v>
      </c>
      <c r="D9" s="23">
        <v>39712.68</v>
      </c>
      <c r="E9" s="23">
        <v>39581.280000000006</v>
      </c>
      <c r="F9" s="23">
        <v>38514.6</v>
      </c>
      <c r="G9" s="23">
        <v>41695.55999999999</v>
      </c>
      <c r="H9" s="23">
        <v>38233.439999999995</v>
      </c>
      <c r="I9" s="23">
        <v>34804.080000000002</v>
      </c>
      <c r="J9" s="23">
        <v>36858.239999999998</v>
      </c>
      <c r="K9" s="23">
        <v>37980.000000000007</v>
      </c>
      <c r="L9" s="23">
        <v>42960.239999999991</v>
      </c>
      <c r="M9" s="23">
        <v>39266.160000000003</v>
      </c>
      <c r="N9" s="23">
        <v>40068.800000000003</v>
      </c>
      <c r="O9" s="29">
        <v>40765.066666666666</v>
      </c>
      <c r="P9" s="103">
        <f t="shared" ref="P9:P19" si="2">SUM(D9:O9)</f>
        <v>470440.14666666667</v>
      </c>
      <c r="S9" s="127" t="s">
        <v>135</v>
      </c>
      <c r="T9" s="128">
        <f>34.35</f>
        <v>34.35</v>
      </c>
      <c r="U9" s="28"/>
    </row>
    <row r="10" spans="2:21" ht="15.5">
      <c r="B10" s="65">
        <v>5100</v>
      </c>
      <c r="C10" s="88" t="s">
        <v>5</v>
      </c>
      <c r="D10" s="24">
        <v>5511.6</v>
      </c>
      <c r="E10" s="24">
        <v>5493.35</v>
      </c>
      <c r="F10" s="24">
        <v>5345.2000000000007</v>
      </c>
      <c r="G10" s="24">
        <v>5787</v>
      </c>
      <c r="H10" s="24">
        <v>5306.1500000000005</v>
      </c>
      <c r="I10" s="24">
        <v>4829.8500000000004</v>
      </c>
      <c r="J10" s="24">
        <v>5115.1500000000005</v>
      </c>
      <c r="K10" s="24">
        <v>5270.9500000000007</v>
      </c>
      <c r="L10" s="24">
        <v>5962.6500000000005</v>
      </c>
      <c r="M10" s="24">
        <v>5449.5833333333339</v>
      </c>
      <c r="N10" s="24">
        <v>5561.061111111112</v>
      </c>
      <c r="O10" s="30">
        <v>5657.7648148148155</v>
      </c>
      <c r="P10" s="104">
        <f t="shared" si="2"/>
        <v>65290.309259259266</v>
      </c>
      <c r="S10" s="127" t="s">
        <v>136</v>
      </c>
      <c r="T10" s="128">
        <f>5</f>
        <v>5</v>
      </c>
      <c r="U10" s="28"/>
    </row>
    <row r="11" spans="2:21" ht="15.5">
      <c r="B11" s="65">
        <v>5200</v>
      </c>
      <c r="C11" s="88" t="s">
        <v>6</v>
      </c>
      <c r="D11" s="24"/>
      <c r="E11" s="24"/>
      <c r="F11" s="24"/>
      <c r="G11" s="24"/>
      <c r="H11" s="24"/>
      <c r="I11" s="24"/>
      <c r="J11" s="24"/>
      <c r="K11" s="24"/>
      <c r="L11" s="24"/>
      <c r="M11" s="24"/>
      <c r="N11" s="24"/>
      <c r="O11" s="30"/>
      <c r="P11" s="105">
        <f t="shared" si="2"/>
        <v>0</v>
      </c>
      <c r="S11" s="129"/>
      <c r="T11" s="130"/>
      <c r="U11" s="28"/>
    </row>
    <row r="12" spans="2:21" ht="15.5">
      <c r="B12" s="65">
        <v>5300</v>
      </c>
      <c r="C12" s="88" t="s">
        <v>7</v>
      </c>
      <c r="D12" s="24">
        <v>18629.208000000002</v>
      </c>
      <c r="E12" s="24">
        <v>18567.523000000001</v>
      </c>
      <c r="F12" s="24">
        <v>18066.776000000002</v>
      </c>
      <c r="G12" s="24">
        <v>19560.060000000001</v>
      </c>
      <c r="H12" s="24">
        <v>17934.787</v>
      </c>
      <c r="I12" s="24">
        <v>16324.893000000002</v>
      </c>
      <c r="J12" s="24">
        <v>17289.207000000002</v>
      </c>
      <c r="K12" s="24">
        <v>17815.811000000002</v>
      </c>
      <c r="L12" s="24">
        <v>20153.757000000001</v>
      </c>
      <c r="M12" s="24">
        <v>18419.591666666667</v>
      </c>
      <c r="N12" s="24">
        <v>18796.38655555556</v>
      </c>
      <c r="O12" s="30">
        <v>19123.245074074079</v>
      </c>
      <c r="P12" s="104">
        <f t="shared" si="2"/>
        <v>220681.24529629634</v>
      </c>
      <c r="S12" s="131" t="s">
        <v>137</v>
      </c>
      <c r="T12" s="132" t="s">
        <v>138</v>
      </c>
      <c r="U12" s="28"/>
    </row>
    <row r="13" spans="2:21" ht="15.5">
      <c r="B13" s="65">
        <v>5400</v>
      </c>
      <c r="C13" s="88" t="s">
        <v>8</v>
      </c>
      <c r="D13" s="24">
        <v>18518.976000000002</v>
      </c>
      <c r="E13" s="24">
        <v>18457.656000000003</v>
      </c>
      <c r="F13" s="24">
        <v>17959.871999999999</v>
      </c>
      <c r="G13" s="24">
        <v>19444.32</v>
      </c>
      <c r="H13" s="24">
        <v>17828.664000000001</v>
      </c>
      <c r="I13" s="24">
        <v>16228.296</v>
      </c>
      <c r="J13" s="24">
        <v>17186.904000000002</v>
      </c>
      <c r="K13" s="24">
        <v>17710.392</v>
      </c>
      <c r="L13" s="24">
        <v>20034.504000000001</v>
      </c>
      <c r="M13" s="24">
        <v>18310.600000000002</v>
      </c>
      <c r="N13" s="24">
        <v>18685.165333333338</v>
      </c>
      <c r="O13" s="30">
        <v>19010.089777777779</v>
      </c>
      <c r="P13" s="105">
        <f t="shared" si="2"/>
        <v>219375.4391111111</v>
      </c>
      <c r="S13" s="133" t="s">
        <v>139</v>
      </c>
      <c r="T13" s="134">
        <f>P9</f>
        <v>470440.14666666667</v>
      </c>
      <c r="U13" s="28"/>
    </row>
    <row r="14" spans="2:21" ht="16" thickBot="1">
      <c r="B14" s="65">
        <v>5500</v>
      </c>
      <c r="C14" s="88" t="s">
        <v>9</v>
      </c>
      <c r="D14" s="24">
        <v>16424.567999999999</v>
      </c>
      <c r="E14" s="24">
        <v>16370.182999999999</v>
      </c>
      <c r="F14" s="24">
        <v>15928.696</v>
      </c>
      <c r="G14" s="24">
        <v>17245.259999999998</v>
      </c>
      <c r="H14" s="24">
        <v>15812.326999999999</v>
      </c>
      <c r="I14" s="24">
        <v>14392.953</v>
      </c>
      <c r="J14" s="24">
        <v>15243.146999999999</v>
      </c>
      <c r="K14" s="24">
        <v>15707.430999999999</v>
      </c>
      <c r="L14" s="24">
        <v>17768.697</v>
      </c>
      <c r="M14" s="24">
        <v>16239.758333333333</v>
      </c>
      <c r="N14" s="24">
        <v>16571.962111111112</v>
      </c>
      <c r="O14" s="30">
        <v>16860.139148148148</v>
      </c>
      <c r="P14" s="104">
        <f t="shared" si="2"/>
        <v>194565.12159259259</v>
      </c>
      <c r="S14" s="125" t="s">
        <v>140</v>
      </c>
      <c r="T14" s="135">
        <f>ROUND(T13/T8,0)</f>
        <v>2352</v>
      </c>
      <c r="U14" s="28"/>
    </row>
    <row r="15" spans="2:21" ht="16" thickBot="1">
      <c r="B15" s="65">
        <v>5700</v>
      </c>
      <c r="C15" s="88" t="s">
        <v>10</v>
      </c>
      <c r="D15" s="24">
        <v>5511.6</v>
      </c>
      <c r="E15" s="24">
        <v>5493.35</v>
      </c>
      <c r="F15" s="24">
        <v>5345.2000000000007</v>
      </c>
      <c r="G15" s="24">
        <v>5787</v>
      </c>
      <c r="H15" s="24">
        <v>5306.1500000000005</v>
      </c>
      <c r="I15" s="24">
        <v>4829.8500000000004</v>
      </c>
      <c r="J15" s="24">
        <v>5115.1500000000005</v>
      </c>
      <c r="K15" s="24">
        <v>5270.9500000000007</v>
      </c>
      <c r="L15" s="24">
        <v>5962.6500000000005</v>
      </c>
      <c r="M15" s="24">
        <v>5449.5833333333339</v>
      </c>
      <c r="N15" s="24">
        <v>5561.061111111112</v>
      </c>
      <c r="O15" s="30">
        <v>5657.7648148148155</v>
      </c>
      <c r="P15" s="104">
        <f t="shared" si="2"/>
        <v>65290.309259259266</v>
      </c>
      <c r="Q15" s="28"/>
      <c r="R15" s="28"/>
      <c r="S15" s="136"/>
      <c r="T15" s="137"/>
      <c r="U15" s="28"/>
    </row>
    <row r="16" spans="2:21" ht="15.5">
      <c r="B16" s="65">
        <v>5800</v>
      </c>
      <c r="C16" s="88" t="s">
        <v>11</v>
      </c>
      <c r="D16" s="24">
        <v>2755.8</v>
      </c>
      <c r="E16" s="24">
        <v>2746.6750000000002</v>
      </c>
      <c r="F16" s="24">
        <v>2672.6000000000004</v>
      </c>
      <c r="G16" s="24">
        <v>2893.5</v>
      </c>
      <c r="H16" s="24">
        <v>2653.0750000000003</v>
      </c>
      <c r="I16" s="24">
        <v>2414.9250000000002</v>
      </c>
      <c r="J16" s="24">
        <v>2557.5750000000003</v>
      </c>
      <c r="K16" s="24">
        <v>2635.4750000000004</v>
      </c>
      <c r="L16" s="24">
        <v>2981.3250000000003</v>
      </c>
      <c r="M16" s="24">
        <v>2724.791666666667</v>
      </c>
      <c r="N16" s="24">
        <v>2780.530555555556</v>
      </c>
      <c r="O16" s="30">
        <v>2828.8824074074078</v>
      </c>
      <c r="P16" s="104">
        <f t="shared" si="2"/>
        <v>32645.154629629633</v>
      </c>
      <c r="Q16" s="28"/>
      <c r="R16" s="28"/>
      <c r="S16" s="138" t="s">
        <v>141</v>
      </c>
      <c r="T16" s="139" t="s">
        <v>142</v>
      </c>
      <c r="U16" s="28"/>
    </row>
    <row r="17" spans="2:21" ht="15.5">
      <c r="B17" s="65">
        <v>5825</v>
      </c>
      <c r="C17" s="88" t="s">
        <v>12</v>
      </c>
      <c r="D17" s="24">
        <v>3306.96</v>
      </c>
      <c r="E17" s="24">
        <v>3296.0099999999998</v>
      </c>
      <c r="F17" s="24">
        <v>3207.12</v>
      </c>
      <c r="G17" s="24">
        <v>3472.2</v>
      </c>
      <c r="H17" s="24">
        <v>3183.69</v>
      </c>
      <c r="I17" s="24">
        <v>2897.91</v>
      </c>
      <c r="J17" s="24">
        <v>3069.0899999999997</v>
      </c>
      <c r="K17" s="24">
        <v>3162.5699999999997</v>
      </c>
      <c r="L17" s="24">
        <v>3577.5899999999997</v>
      </c>
      <c r="M17" s="24">
        <v>3269.75</v>
      </c>
      <c r="N17" s="24">
        <v>3336.6366666666668</v>
      </c>
      <c r="O17" s="30">
        <v>3394.6588888888891</v>
      </c>
      <c r="P17" s="105">
        <f t="shared" si="2"/>
        <v>39174.185555555552</v>
      </c>
      <c r="Q17" s="28"/>
      <c r="R17" s="28"/>
      <c r="S17" s="127" t="s">
        <v>143</v>
      </c>
      <c r="T17" s="140">
        <f>ROUND(T14*(T5*(T6-(T6*T7))),0)</f>
        <v>114</v>
      </c>
      <c r="U17" s="28"/>
    </row>
    <row r="18" spans="2:21" ht="15.5">
      <c r="B18" s="65">
        <v>5850</v>
      </c>
      <c r="C18" s="88" t="s">
        <v>13</v>
      </c>
      <c r="D18" s="24"/>
      <c r="E18" s="24"/>
      <c r="F18" s="24"/>
      <c r="G18" s="24"/>
      <c r="H18" s="24"/>
      <c r="I18" s="24"/>
      <c r="J18" s="24"/>
      <c r="K18" s="24"/>
      <c r="L18" s="24"/>
      <c r="M18" s="24"/>
      <c r="N18" s="24"/>
      <c r="O18" s="30"/>
      <c r="P18" s="104">
        <f t="shared" si="2"/>
        <v>0</v>
      </c>
      <c r="Q18" s="28"/>
      <c r="R18" s="28"/>
      <c r="S18" s="127" t="s">
        <v>144</v>
      </c>
      <c r="T18" s="141">
        <f>T17*(T8+T9+T10)</f>
        <v>27285.899999999998</v>
      </c>
      <c r="U18" s="28"/>
    </row>
    <row r="19" spans="2:21" ht="15.5">
      <c r="B19" s="71" t="s">
        <v>14</v>
      </c>
      <c r="C19" s="88" t="s">
        <v>15</v>
      </c>
      <c r="D19" s="24">
        <v>81</v>
      </c>
      <c r="E19" s="24">
        <v>81</v>
      </c>
      <c r="F19" s="24">
        <v>81</v>
      </c>
      <c r="G19" s="24">
        <v>81</v>
      </c>
      <c r="H19" s="24">
        <v>81</v>
      </c>
      <c r="I19" s="24">
        <v>81</v>
      </c>
      <c r="J19" s="24">
        <v>81</v>
      </c>
      <c r="K19" s="24">
        <v>81</v>
      </c>
      <c r="L19" s="24">
        <v>81</v>
      </c>
      <c r="M19" s="24">
        <v>81</v>
      </c>
      <c r="N19" s="24">
        <v>81</v>
      </c>
      <c r="O19" s="30">
        <v>81</v>
      </c>
      <c r="P19" s="106">
        <f t="shared" si="2"/>
        <v>972</v>
      </c>
      <c r="Q19" s="28"/>
      <c r="R19" s="28"/>
      <c r="S19" s="127" t="s">
        <v>145</v>
      </c>
      <c r="T19" s="141">
        <f>T18/12</f>
        <v>2273.8249999999998</v>
      </c>
      <c r="U19" s="28"/>
    </row>
    <row r="20" spans="2:21" ht="16" thickBot="1">
      <c r="B20" s="65"/>
      <c r="C20" s="88"/>
      <c r="D20" s="84"/>
      <c r="E20" s="84"/>
      <c r="F20" s="84"/>
      <c r="G20" s="84"/>
      <c r="H20" s="84"/>
      <c r="I20" s="84"/>
      <c r="J20" s="84"/>
      <c r="K20" s="84"/>
      <c r="L20" s="84"/>
      <c r="M20" s="84"/>
      <c r="N20" s="84"/>
      <c r="O20" s="84"/>
      <c r="P20" s="79"/>
      <c r="S20" s="127" t="s">
        <v>146</v>
      </c>
      <c r="T20" s="141">
        <f>T13+T18</f>
        <v>497726.04666666669</v>
      </c>
    </row>
    <row r="21" spans="2:21" ht="16" thickBot="1">
      <c r="B21" s="57"/>
      <c r="C21" s="59"/>
      <c r="D21" s="173" t="s">
        <v>147</v>
      </c>
      <c r="E21" s="173"/>
      <c r="F21" s="173"/>
      <c r="G21" s="173"/>
      <c r="H21" s="173"/>
      <c r="I21" s="173"/>
      <c r="J21" s="173"/>
      <c r="K21" s="173"/>
      <c r="L21" s="173"/>
      <c r="M21" s="173"/>
      <c r="N21" s="173"/>
      <c r="O21" s="173"/>
      <c r="P21" s="80" t="s">
        <v>148</v>
      </c>
      <c r="S21" s="142"/>
      <c r="T21" s="143"/>
    </row>
    <row r="22" spans="2:21" ht="15.5">
      <c r="B22" s="72"/>
      <c r="C22" s="62" t="s">
        <v>149</v>
      </c>
      <c r="D22" s="58">
        <f>SUM(D24:D30,D32:D35)</f>
        <v>16265.928886791333</v>
      </c>
      <c r="E22" s="58">
        <f t="shared" ref="E22:O22" si="3">SUM(E24:E30,E32:E35)</f>
        <v>16809.546969612027</v>
      </c>
      <c r="F22" s="58">
        <f t="shared" si="3"/>
        <v>16361.498693989352</v>
      </c>
      <c r="G22" s="58">
        <f t="shared" si="3"/>
        <v>19480.489434253261</v>
      </c>
      <c r="H22" s="58">
        <f t="shared" si="3"/>
        <v>15958.813002709798</v>
      </c>
      <c r="I22" s="58">
        <f t="shared" si="3"/>
        <v>15548.703021750764</v>
      </c>
      <c r="J22" s="58">
        <f t="shared" si="3"/>
        <v>16121.254307846948</v>
      </c>
      <c r="K22" s="58">
        <f t="shared" si="3"/>
        <v>15536.068154232456</v>
      </c>
      <c r="L22" s="58">
        <f t="shared" si="3"/>
        <v>18221.400872748862</v>
      </c>
      <c r="M22" s="58">
        <f t="shared" si="3"/>
        <v>16628.241111609423</v>
      </c>
      <c r="N22" s="58">
        <f t="shared" si="3"/>
        <v>16797.236712863581</v>
      </c>
      <c r="O22" s="58">
        <f t="shared" si="3"/>
        <v>17217.626232407285</v>
      </c>
      <c r="P22" s="78">
        <f>SUM(D22:O22)</f>
        <v>200946.8074008151</v>
      </c>
      <c r="S22" s="127" t="s">
        <v>150</v>
      </c>
      <c r="T22" s="144">
        <v>10</v>
      </c>
    </row>
    <row r="23" spans="2:21" ht="15.5">
      <c r="B23" s="65"/>
      <c r="C23" s="89" t="s">
        <v>151</v>
      </c>
      <c r="D23" s="25"/>
      <c r="E23" s="25"/>
      <c r="F23" s="25"/>
      <c r="G23" s="25"/>
      <c r="H23" s="25"/>
      <c r="I23" s="25">
        <v>602</v>
      </c>
      <c r="J23" s="25">
        <v>3667</v>
      </c>
      <c r="K23" s="25">
        <v>5064</v>
      </c>
      <c r="L23" s="25">
        <v>3560</v>
      </c>
      <c r="M23" s="25">
        <f>AVERAGE(J23:L23)</f>
        <v>4097</v>
      </c>
      <c r="N23" s="25">
        <f>AVERAGE(K23:M23)</f>
        <v>4240.333333333333</v>
      </c>
      <c r="O23" s="31">
        <f t="shared" ref="O23:O35" si="4">AVERAGE(L23:N23)</f>
        <v>3965.7777777777774</v>
      </c>
      <c r="P23" s="107">
        <f t="shared" ref="P23:P35" si="5">SUM(D23:O23)</f>
        <v>25196.111111111109</v>
      </c>
      <c r="S23" s="127" t="s">
        <v>152</v>
      </c>
      <c r="T23" s="128">
        <v>15</v>
      </c>
    </row>
    <row r="24" spans="2:21" ht="15.5">
      <c r="B24" s="65">
        <v>6000</v>
      </c>
      <c r="C24" s="90" t="s">
        <v>4</v>
      </c>
      <c r="D24" s="26">
        <v>5934.6609359080239</v>
      </c>
      <c r="E24" s="26">
        <v>5915.0245264040996</v>
      </c>
      <c r="F24" s="26">
        <v>5755.6199199379935</v>
      </c>
      <c r="G24" s="26">
        <v>6230.9824250795737</v>
      </c>
      <c r="H24" s="26">
        <v>5713.603383437814</v>
      </c>
      <c r="I24" s="26">
        <v>5201.1199945764865</v>
      </c>
      <c r="J24" s="26">
        <v>5508.0935634241387</v>
      </c>
      <c r="K24" s="26">
        <v>5675.7293223672332</v>
      </c>
      <c r="L24" s="26">
        <v>6419.9761417570726</v>
      </c>
      <c r="M24" s="26">
        <v>5867.9330091828151</v>
      </c>
      <c r="N24" s="26">
        <v>5987.8794911023733</v>
      </c>
      <c r="O24" s="26">
        <v>6091.9295473474203</v>
      </c>
      <c r="P24" s="105">
        <f t="shared" si="5"/>
        <v>70302.552260525044</v>
      </c>
      <c r="S24" s="127" t="s">
        <v>153</v>
      </c>
      <c r="T24" s="145">
        <v>48</v>
      </c>
    </row>
    <row r="25" spans="2:21" ht="16" thickBot="1">
      <c r="B25" s="65">
        <v>6100</v>
      </c>
      <c r="C25" s="90" t="s">
        <v>17</v>
      </c>
      <c r="D25" s="26">
        <v>823.65323152078042</v>
      </c>
      <c r="E25" s="26">
        <v>820.92595242301297</v>
      </c>
      <c r="F25" s="26">
        <v>798.78642374716514</v>
      </c>
      <c r="G25" s="26">
        <v>864.80899390571801</v>
      </c>
      <c r="H25" s="26">
        <v>792.95079367769597</v>
      </c>
      <c r="I25" s="26">
        <v>721.77254522473345</v>
      </c>
      <c r="J25" s="26">
        <v>764.40776312024093</v>
      </c>
      <c r="K25" s="26">
        <v>787.69050741789272</v>
      </c>
      <c r="L25" s="26">
        <v>891.05812122203736</v>
      </c>
      <c r="M25" s="26">
        <v>814.38546392005696</v>
      </c>
      <c r="N25" s="26">
        <v>831.04469751999568</v>
      </c>
      <c r="O25" s="26">
        <v>845.4960942206967</v>
      </c>
      <c r="P25" s="108">
        <f t="shared" si="5"/>
        <v>9756.9805879200267</v>
      </c>
      <c r="S25" s="146" t="s">
        <v>154</v>
      </c>
      <c r="T25" s="147">
        <f>T22*T23*T24</f>
        <v>7200</v>
      </c>
    </row>
    <row r="26" spans="2:21" ht="15.5">
      <c r="B26" s="65">
        <v>6200</v>
      </c>
      <c r="C26" s="90" t="s">
        <v>18</v>
      </c>
      <c r="D26" s="26">
        <v>0</v>
      </c>
      <c r="E26" s="26">
        <v>0</v>
      </c>
      <c r="F26" s="26">
        <v>0</v>
      </c>
      <c r="G26" s="26">
        <v>0</v>
      </c>
      <c r="H26" s="26">
        <v>0</v>
      </c>
      <c r="I26" s="26">
        <v>0</v>
      </c>
      <c r="J26" s="26">
        <v>0</v>
      </c>
      <c r="K26" s="26">
        <v>0</v>
      </c>
      <c r="L26" s="26">
        <v>0</v>
      </c>
      <c r="M26" s="26">
        <v>0</v>
      </c>
      <c r="N26" s="26">
        <v>0</v>
      </c>
      <c r="O26" s="26">
        <v>0</v>
      </c>
      <c r="P26" s="108">
        <f t="shared" si="5"/>
        <v>0</v>
      </c>
    </row>
    <row r="27" spans="2:21" ht="15.5">
      <c r="B27" s="65">
        <v>6500</v>
      </c>
      <c r="C27" s="90" t="s">
        <v>19</v>
      </c>
      <c r="D27" s="26">
        <v>2767.4748579098223</v>
      </c>
      <c r="E27" s="26">
        <v>2758.3112001413238</v>
      </c>
      <c r="F27" s="26">
        <v>2683.9223837904742</v>
      </c>
      <c r="G27" s="26">
        <v>2905.7582195232126</v>
      </c>
      <c r="H27" s="26">
        <v>2664.3146667570581</v>
      </c>
      <c r="I27" s="26">
        <v>2425.1557519551043</v>
      </c>
      <c r="J27" s="26">
        <v>2568.4100840840097</v>
      </c>
      <c r="K27" s="26">
        <v>2646.640104924119</v>
      </c>
      <c r="L27" s="26">
        <v>2993.9552873060452</v>
      </c>
      <c r="M27" s="26">
        <v>2736.3351587713914</v>
      </c>
      <c r="N27" s="26">
        <v>2792.3101836671858</v>
      </c>
      <c r="O27" s="26">
        <v>2840.866876581541</v>
      </c>
      <c r="P27" s="104">
        <f t="shared" si="5"/>
        <v>32783.454775411286</v>
      </c>
    </row>
    <row r="28" spans="2:21" ht="15.5">
      <c r="B28" s="65">
        <v>6700</v>
      </c>
      <c r="C28" s="90" t="s">
        <v>20</v>
      </c>
      <c r="D28" s="26">
        <v>2454.4866299319256</v>
      </c>
      <c r="E28" s="26">
        <v>2446.359338220579</v>
      </c>
      <c r="F28" s="26">
        <v>2380.3835427665522</v>
      </c>
      <c r="G28" s="26">
        <v>2577.1308018390396</v>
      </c>
      <c r="H28" s="26">
        <v>2362.9933651595334</v>
      </c>
      <c r="I28" s="26">
        <v>2150.8821847697059</v>
      </c>
      <c r="J28" s="26">
        <v>2277.9351340983176</v>
      </c>
      <c r="K28" s="26">
        <v>2347.31771210532</v>
      </c>
      <c r="L28" s="26">
        <v>2655.3532012416708</v>
      </c>
      <c r="M28" s="26">
        <v>2426.8686824817696</v>
      </c>
      <c r="N28" s="26">
        <v>2476.5131986095871</v>
      </c>
      <c r="O28" s="26">
        <v>2519.5783607776757</v>
      </c>
      <c r="P28" s="105">
        <f t="shared" si="5"/>
        <v>29075.802152001677</v>
      </c>
    </row>
    <row r="29" spans="2:21" ht="15.5">
      <c r="B29" s="65">
        <v>6800</v>
      </c>
      <c r="C29" s="90" t="s">
        <v>21</v>
      </c>
      <c r="D29" s="26">
        <v>823.65323152078042</v>
      </c>
      <c r="E29" s="26">
        <v>820.92595242301297</v>
      </c>
      <c r="F29" s="26">
        <v>798.78642374716514</v>
      </c>
      <c r="G29" s="26">
        <v>864.80899390571801</v>
      </c>
      <c r="H29" s="26">
        <v>792.95079367769597</v>
      </c>
      <c r="I29" s="26">
        <v>721.77254522473345</v>
      </c>
      <c r="J29" s="26">
        <v>764.40776312024093</v>
      </c>
      <c r="K29" s="26">
        <v>787.69050741789272</v>
      </c>
      <c r="L29" s="26">
        <v>891.05812122203736</v>
      </c>
      <c r="M29" s="26">
        <v>814.38546392005696</v>
      </c>
      <c r="N29" s="26">
        <v>831.04469751999568</v>
      </c>
      <c r="O29" s="26">
        <v>845.4960942206967</v>
      </c>
      <c r="P29" s="108">
        <f t="shared" si="5"/>
        <v>9756.9805879200267</v>
      </c>
    </row>
    <row r="30" spans="2:21" ht="15.5">
      <c r="B30" s="65"/>
      <c r="C30" s="90" t="s">
        <v>22</v>
      </c>
      <c r="D30" s="26">
        <v>255</v>
      </c>
      <c r="E30" s="26">
        <v>256</v>
      </c>
      <c r="F30" s="26">
        <v>257</v>
      </c>
      <c r="G30" s="26">
        <v>258</v>
      </c>
      <c r="H30" s="26">
        <v>259</v>
      </c>
      <c r="I30" s="26">
        <v>260</v>
      </c>
      <c r="J30" s="26">
        <v>261</v>
      </c>
      <c r="K30" s="26">
        <v>262</v>
      </c>
      <c r="L30" s="26">
        <v>263</v>
      </c>
      <c r="M30" s="26">
        <v>264</v>
      </c>
      <c r="N30" s="26">
        <v>265</v>
      </c>
      <c r="O30" s="26">
        <v>266</v>
      </c>
      <c r="P30" s="108">
        <f t="shared" si="5"/>
        <v>3126</v>
      </c>
    </row>
    <row r="31" spans="2:21" ht="15.5">
      <c r="B31" s="65"/>
      <c r="C31" s="89" t="s">
        <v>155</v>
      </c>
      <c r="D31" s="26"/>
      <c r="E31" s="26"/>
      <c r="F31" s="26"/>
      <c r="G31" s="26"/>
      <c r="H31" s="26"/>
      <c r="I31" s="26"/>
      <c r="J31" s="26"/>
      <c r="K31" s="26"/>
      <c r="L31" s="26"/>
      <c r="M31" s="26"/>
      <c r="N31" s="26"/>
      <c r="O31" s="32"/>
      <c r="P31" s="108">
        <f t="shared" si="5"/>
        <v>0</v>
      </c>
    </row>
    <row r="32" spans="2:21" ht="15.5">
      <c r="B32" s="65">
        <v>6302</v>
      </c>
      <c r="C32" s="90" t="s">
        <v>24</v>
      </c>
      <c r="D32" s="26">
        <v>2766</v>
      </c>
      <c r="E32" s="26">
        <v>3514</v>
      </c>
      <c r="F32" s="26">
        <v>3157</v>
      </c>
      <c r="G32" s="26">
        <v>5248</v>
      </c>
      <c r="H32" s="26">
        <v>3050</v>
      </c>
      <c r="I32" s="26">
        <v>3513</v>
      </c>
      <c r="J32" s="26">
        <v>3561</v>
      </c>
      <c r="K32" s="26">
        <v>2957</v>
      </c>
      <c r="L32" s="26">
        <v>3533</v>
      </c>
      <c r="M32" s="26">
        <f t="shared" ref="M32:N35" si="6">AVERAGE(J32:L32)</f>
        <v>3350.3333333333335</v>
      </c>
      <c r="N32" s="26">
        <f t="shared" si="6"/>
        <v>3280.1111111111113</v>
      </c>
      <c r="O32" s="32">
        <f t="shared" si="4"/>
        <v>3387.8148148148152</v>
      </c>
      <c r="P32" s="108">
        <f t="shared" si="5"/>
        <v>41317.259259259263</v>
      </c>
    </row>
    <row r="33" spans="2:16" ht="15.5">
      <c r="B33" s="65">
        <v>6095</v>
      </c>
      <c r="C33" s="90" t="s">
        <v>25</v>
      </c>
      <c r="D33" s="26"/>
      <c r="E33" s="26"/>
      <c r="F33" s="26"/>
      <c r="G33" s="26"/>
      <c r="H33" s="26"/>
      <c r="I33" s="26"/>
      <c r="J33" s="26"/>
      <c r="K33" s="26"/>
      <c r="L33" s="26"/>
      <c r="M33" s="26"/>
      <c r="N33" s="26"/>
      <c r="O33" s="32"/>
      <c r="P33" s="108">
        <f t="shared" si="5"/>
        <v>0</v>
      </c>
    </row>
    <row r="34" spans="2:16" ht="15.5">
      <c r="B34" s="65">
        <v>6050</v>
      </c>
      <c r="C34" s="90" t="s">
        <v>26</v>
      </c>
      <c r="D34" s="26">
        <v>405</v>
      </c>
      <c r="E34" s="26">
        <v>60</v>
      </c>
      <c r="F34" s="26">
        <v>385</v>
      </c>
      <c r="G34" s="26">
        <v>260</v>
      </c>
      <c r="H34" s="26">
        <v>105</v>
      </c>
      <c r="I34" s="26">
        <v>555</v>
      </c>
      <c r="J34" s="26">
        <v>385</v>
      </c>
      <c r="K34" s="26">
        <v>60</v>
      </c>
      <c r="L34" s="26">
        <v>470</v>
      </c>
      <c r="M34" s="26">
        <f t="shared" si="6"/>
        <v>305</v>
      </c>
      <c r="N34" s="26">
        <f t="shared" si="6"/>
        <v>278.33333333333331</v>
      </c>
      <c r="O34" s="32">
        <f t="shared" si="4"/>
        <v>351.11111111111109</v>
      </c>
      <c r="P34" s="104">
        <f t="shared" si="5"/>
        <v>3619.4444444444443</v>
      </c>
    </row>
    <row r="35" spans="2:16" ht="15.5">
      <c r="B35" s="65"/>
      <c r="C35" s="90" t="s">
        <v>27</v>
      </c>
      <c r="D35" s="26">
        <v>36</v>
      </c>
      <c r="E35" s="26">
        <v>218</v>
      </c>
      <c r="F35" s="26">
        <v>145</v>
      </c>
      <c r="G35" s="26">
        <v>271</v>
      </c>
      <c r="H35" s="26">
        <v>218</v>
      </c>
      <c r="I35" s="26"/>
      <c r="J35" s="26">
        <v>31</v>
      </c>
      <c r="K35" s="26">
        <v>12</v>
      </c>
      <c r="L35" s="26">
        <v>104</v>
      </c>
      <c r="M35" s="26">
        <f t="shared" si="6"/>
        <v>49</v>
      </c>
      <c r="N35" s="26">
        <f t="shared" si="6"/>
        <v>55</v>
      </c>
      <c r="O35" s="32">
        <f t="shared" si="4"/>
        <v>69.333333333333329</v>
      </c>
      <c r="P35" s="104">
        <f t="shared" si="5"/>
        <v>1208.3333333333333</v>
      </c>
    </row>
    <row r="36" spans="2:16" ht="16" thickBot="1">
      <c r="B36" s="65"/>
      <c r="C36" s="90"/>
      <c r="D36" s="84"/>
      <c r="E36" s="84"/>
      <c r="F36" s="84"/>
      <c r="G36" s="84"/>
      <c r="H36" s="84"/>
      <c r="I36" s="84"/>
      <c r="J36" s="84"/>
      <c r="K36" s="84"/>
      <c r="L36" s="84"/>
      <c r="M36" s="84"/>
      <c r="N36" s="84"/>
      <c r="O36" s="84"/>
      <c r="P36" s="79"/>
    </row>
    <row r="37" spans="2:16" ht="16" thickBot="1">
      <c r="B37" s="57"/>
      <c r="C37" s="60"/>
      <c r="D37" s="173" t="s">
        <v>29</v>
      </c>
      <c r="E37" s="173"/>
      <c r="F37" s="173"/>
      <c r="G37" s="173"/>
      <c r="H37" s="173"/>
      <c r="I37" s="173"/>
      <c r="J37" s="173"/>
      <c r="K37" s="173"/>
      <c r="L37" s="173"/>
      <c r="M37" s="173"/>
      <c r="N37" s="173"/>
      <c r="O37" s="173"/>
      <c r="P37" s="38" t="s">
        <v>156</v>
      </c>
    </row>
    <row r="38" spans="2:16" ht="15.5">
      <c r="B38" s="174" t="s">
        <v>157</v>
      </c>
      <c r="C38" s="175"/>
      <c r="D38" s="61">
        <f t="shared" ref="D38:O38" si="7">SUM(D39:D60)</f>
        <v>76302.366999999998</v>
      </c>
      <c r="E38" s="52">
        <f t="shared" si="7"/>
        <v>79599.583499999993</v>
      </c>
      <c r="F38" s="52">
        <f t="shared" si="7"/>
        <v>83551.570000000007</v>
      </c>
      <c r="G38" s="52">
        <f t="shared" si="7"/>
        <v>78942.138999999996</v>
      </c>
      <c r="H38" s="52">
        <f t="shared" si="7"/>
        <v>74408.156499999997</v>
      </c>
      <c r="I38" s="52">
        <f t="shared" si="7"/>
        <v>94145.409</v>
      </c>
      <c r="J38" s="52">
        <f t="shared" si="7"/>
        <v>74556.866500000004</v>
      </c>
      <c r="K38" s="52">
        <f t="shared" si="7"/>
        <v>79169.142999999996</v>
      </c>
      <c r="L38" s="52">
        <f t="shared" si="7"/>
        <v>85819.552499999991</v>
      </c>
      <c r="M38" s="52">
        <f t="shared" si="7"/>
        <v>77693.354000000007</v>
      </c>
      <c r="N38" s="52">
        <f t="shared" si="7"/>
        <v>78761.266500000012</v>
      </c>
      <c r="O38" s="53">
        <f t="shared" si="7"/>
        <v>79032.724333333332</v>
      </c>
      <c r="P38" s="81">
        <f>SUM(D38:O38)</f>
        <v>961982.13183333329</v>
      </c>
    </row>
    <row r="39" spans="2:16" ht="15.5">
      <c r="B39" s="71" t="s">
        <v>30</v>
      </c>
      <c r="C39" s="88" t="s">
        <v>31</v>
      </c>
      <c r="D39" s="23">
        <v>28313</v>
      </c>
      <c r="E39" s="23">
        <v>28313</v>
      </c>
      <c r="F39" s="23">
        <v>28313</v>
      </c>
      <c r="G39" s="23">
        <v>28313</v>
      </c>
      <c r="H39" s="23">
        <v>28313</v>
      </c>
      <c r="I39" s="23">
        <v>28313</v>
      </c>
      <c r="J39" s="23">
        <v>28313</v>
      </c>
      <c r="K39" s="23">
        <v>28313</v>
      </c>
      <c r="L39" s="23">
        <v>28313</v>
      </c>
      <c r="M39" s="23">
        <f>AVERAGE(J39:L39)</f>
        <v>28313</v>
      </c>
      <c r="N39" s="23">
        <f t="shared" ref="N39:O39" si="8">AVERAGE(K39:M39)</f>
        <v>28313</v>
      </c>
      <c r="O39" s="29">
        <f t="shared" si="8"/>
        <v>28313</v>
      </c>
      <c r="P39" s="103">
        <f t="shared" ref="P39:P60" si="9">SUM(D39:O39)</f>
        <v>339756</v>
      </c>
    </row>
    <row r="40" spans="2:16" ht="15.5">
      <c r="B40" s="71" t="s">
        <v>32</v>
      </c>
      <c r="C40" s="88" t="s">
        <v>33</v>
      </c>
      <c r="D40" s="24"/>
      <c r="E40" s="24"/>
      <c r="F40" s="24"/>
      <c r="G40" s="24"/>
      <c r="H40" s="24"/>
      <c r="I40" s="24"/>
      <c r="J40" s="24"/>
      <c r="K40" s="24"/>
      <c r="L40" s="24"/>
      <c r="M40" s="24"/>
      <c r="N40" s="24"/>
      <c r="O40" s="30"/>
      <c r="P40" s="104">
        <f t="shared" si="9"/>
        <v>0</v>
      </c>
    </row>
    <row r="41" spans="2:16" ht="15.5">
      <c r="B41" s="73" t="s">
        <v>34</v>
      </c>
      <c r="C41" s="91" t="s">
        <v>35</v>
      </c>
      <c r="D41" s="24">
        <f>2410+19355</f>
        <v>21765</v>
      </c>
      <c r="E41" s="24">
        <f>1563+22763</f>
        <v>24326</v>
      </c>
      <c r="F41" s="24">
        <f>1517+25550</f>
        <v>27067</v>
      </c>
      <c r="G41" s="24">
        <f>1349+22264</f>
        <v>23613</v>
      </c>
      <c r="H41" s="24">
        <f>1467+18741</f>
        <v>20208</v>
      </c>
      <c r="I41" s="24">
        <f>2919+25874</f>
        <v>28793</v>
      </c>
      <c r="J41" s="24">
        <f>1153+19195</f>
        <v>20348</v>
      </c>
      <c r="K41" s="24">
        <f>1564+21385</f>
        <v>22949</v>
      </c>
      <c r="L41" s="24">
        <f>1566+22906</f>
        <v>24472</v>
      </c>
      <c r="M41" s="24">
        <f>AVERAGE(J41:L41)</f>
        <v>22589.666666666668</v>
      </c>
      <c r="N41" s="24">
        <f t="shared" ref="N41:O41" si="10">AVERAGE(K41:M41)</f>
        <v>23336.888888888891</v>
      </c>
      <c r="O41" s="30">
        <f t="shared" si="10"/>
        <v>23466.185185185186</v>
      </c>
      <c r="P41" s="105">
        <f t="shared" si="9"/>
        <v>282933.74074074073</v>
      </c>
    </row>
    <row r="42" spans="2:16" ht="15.5">
      <c r="B42" s="73" t="s">
        <v>36</v>
      </c>
      <c r="C42" s="92" t="s">
        <v>37</v>
      </c>
      <c r="D42" s="24"/>
      <c r="E42" s="24"/>
      <c r="F42" s="24"/>
      <c r="G42" s="24"/>
      <c r="H42" s="24"/>
      <c r="I42" s="24"/>
      <c r="J42" s="24"/>
      <c r="K42" s="24"/>
      <c r="L42" s="24"/>
      <c r="M42" s="24"/>
      <c r="N42" s="24"/>
      <c r="O42" s="30"/>
      <c r="P42" s="104">
        <f t="shared" si="9"/>
        <v>0</v>
      </c>
    </row>
    <row r="43" spans="2:16" ht="15.5">
      <c r="B43" s="73"/>
      <c r="C43" s="98" t="s">
        <v>158</v>
      </c>
      <c r="D43" s="99">
        <f>(D39+D41)*0.0765</f>
        <v>3830.9670000000001</v>
      </c>
      <c r="E43" s="99">
        <f t="shared" ref="E43:O43" si="11">(E39+E41)*0.0765</f>
        <v>4026.8834999999999</v>
      </c>
      <c r="F43" s="99">
        <f t="shared" si="11"/>
        <v>4236.57</v>
      </c>
      <c r="G43" s="99">
        <f t="shared" si="11"/>
        <v>3972.3389999999999</v>
      </c>
      <c r="H43" s="99">
        <f t="shared" si="11"/>
        <v>3711.8564999999999</v>
      </c>
      <c r="I43" s="99">
        <f t="shared" si="11"/>
        <v>4368.6089999999995</v>
      </c>
      <c r="J43" s="99">
        <f t="shared" si="11"/>
        <v>3722.5664999999999</v>
      </c>
      <c r="K43" s="99">
        <f t="shared" si="11"/>
        <v>3921.5430000000001</v>
      </c>
      <c r="L43" s="99">
        <f t="shared" si="11"/>
        <v>4038.0524999999998</v>
      </c>
      <c r="M43" s="99">
        <f t="shared" si="11"/>
        <v>3894.0540000000001</v>
      </c>
      <c r="N43" s="99">
        <f t="shared" si="11"/>
        <v>3951.2165</v>
      </c>
      <c r="O43" s="100">
        <f t="shared" si="11"/>
        <v>3961.1076666666663</v>
      </c>
      <c r="P43" s="105">
        <f t="shared" si="9"/>
        <v>47635.765166666672</v>
      </c>
    </row>
    <row r="44" spans="2:16" ht="15.5">
      <c r="B44" s="71" t="s">
        <v>38</v>
      </c>
      <c r="C44" s="88" t="s">
        <v>39</v>
      </c>
      <c r="D44" s="24"/>
      <c r="E44" s="24"/>
      <c r="F44" s="24"/>
      <c r="G44" s="24"/>
      <c r="H44" s="24"/>
      <c r="I44" s="24"/>
      <c r="J44" s="24"/>
      <c r="K44" s="24"/>
      <c r="L44" s="24"/>
      <c r="M44" s="24"/>
      <c r="N44" s="24"/>
      <c r="O44" s="30"/>
      <c r="P44" s="108">
        <f t="shared" si="9"/>
        <v>0</v>
      </c>
    </row>
    <row r="45" spans="2:16" ht="15.5">
      <c r="B45" s="71"/>
      <c r="C45" s="101" t="s">
        <v>159</v>
      </c>
      <c r="D45" s="99">
        <f>(D41+D39)*0.3</f>
        <v>15023.4</v>
      </c>
      <c r="E45" s="99">
        <f t="shared" ref="E45:O45" si="12">(E41+E39)*0.3</f>
        <v>15791.699999999999</v>
      </c>
      <c r="F45" s="99">
        <f t="shared" si="12"/>
        <v>16614</v>
      </c>
      <c r="G45" s="99">
        <f t="shared" si="12"/>
        <v>15577.8</v>
      </c>
      <c r="H45" s="99">
        <f t="shared" si="12"/>
        <v>14556.3</v>
      </c>
      <c r="I45" s="99">
        <f t="shared" si="12"/>
        <v>17131.8</v>
      </c>
      <c r="J45" s="99">
        <f t="shared" si="12"/>
        <v>14598.3</v>
      </c>
      <c r="K45" s="99">
        <f t="shared" si="12"/>
        <v>15378.599999999999</v>
      </c>
      <c r="L45" s="99">
        <f t="shared" si="12"/>
        <v>15835.5</v>
      </c>
      <c r="M45" s="99">
        <f>(M41+M39)*0.3</f>
        <v>15270.800000000001</v>
      </c>
      <c r="N45" s="99">
        <f t="shared" si="12"/>
        <v>15494.966666666667</v>
      </c>
      <c r="O45" s="100">
        <f t="shared" si="12"/>
        <v>15533.755555555554</v>
      </c>
      <c r="P45" s="108">
        <f t="shared" si="9"/>
        <v>186806.9222222222</v>
      </c>
    </row>
    <row r="46" spans="2:16" ht="15.5">
      <c r="B46" s="71">
        <v>7360</v>
      </c>
      <c r="C46" s="88" t="s">
        <v>40</v>
      </c>
      <c r="D46" s="24"/>
      <c r="E46" s="24"/>
      <c r="F46" s="24"/>
      <c r="G46" s="24"/>
      <c r="H46" s="24"/>
      <c r="I46" s="24"/>
      <c r="J46" s="24"/>
      <c r="K46" s="24"/>
      <c r="L46" s="24"/>
      <c r="M46" s="24"/>
      <c r="N46" s="24"/>
      <c r="O46" s="30"/>
      <c r="P46" s="108">
        <f t="shared" si="9"/>
        <v>0</v>
      </c>
    </row>
    <row r="47" spans="2:16" ht="15.5">
      <c r="B47" s="71" t="s">
        <v>41</v>
      </c>
      <c r="C47" s="88" t="s">
        <v>42</v>
      </c>
      <c r="D47" s="24"/>
      <c r="E47" s="24"/>
      <c r="F47" s="24"/>
      <c r="G47" s="24"/>
      <c r="H47" s="24">
        <v>131</v>
      </c>
      <c r="I47" s="24"/>
      <c r="J47" s="24"/>
      <c r="K47" s="24"/>
      <c r="L47" s="24"/>
      <c r="M47" s="24"/>
      <c r="N47" s="24"/>
      <c r="O47" s="30"/>
      <c r="P47" s="108">
        <f t="shared" si="9"/>
        <v>131</v>
      </c>
    </row>
    <row r="48" spans="2:16" ht="15.5">
      <c r="B48" s="71" t="s">
        <v>43</v>
      </c>
      <c r="C48" s="88" t="s">
        <v>44</v>
      </c>
      <c r="D48" s="24"/>
      <c r="E48" s="24"/>
      <c r="F48" s="24"/>
      <c r="G48" s="24"/>
      <c r="H48" s="24"/>
      <c r="I48" s="24"/>
      <c r="J48" s="24"/>
      <c r="K48" s="24"/>
      <c r="L48" s="24"/>
      <c r="M48" s="24"/>
      <c r="N48" s="24"/>
      <c r="O48" s="30"/>
      <c r="P48" s="104">
        <f t="shared" si="9"/>
        <v>0</v>
      </c>
    </row>
    <row r="49" spans="2:16" ht="15.5">
      <c r="B49" s="71">
        <v>7500</v>
      </c>
      <c r="C49" s="88" t="s">
        <v>45</v>
      </c>
      <c r="D49" s="24">
        <v>3235</v>
      </c>
      <c r="E49" s="24">
        <v>3235</v>
      </c>
      <c r="F49" s="24">
        <v>3235</v>
      </c>
      <c r="G49" s="24">
        <v>3235</v>
      </c>
      <c r="H49" s="24">
        <v>3235</v>
      </c>
      <c r="I49" s="24">
        <v>3235</v>
      </c>
      <c r="J49" s="24">
        <v>3235</v>
      </c>
      <c r="K49" s="24">
        <v>3235</v>
      </c>
      <c r="L49" s="24">
        <v>3235</v>
      </c>
      <c r="M49" s="24">
        <f>AVERAGE(J49:L49)</f>
        <v>3235</v>
      </c>
      <c r="N49" s="24">
        <f t="shared" ref="N49:O53" si="13">AVERAGE(K49:M49)</f>
        <v>3235</v>
      </c>
      <c r="O49" s="30">
        <f t="shared" si="13"/>
        <v>3235</v>
      </c>
      <c r="P49" s="104">
        <f t="shared" si="9"/>
        <v>38820</v>
      </c>
    </row>
    <row r="50" spans="2:16" ht="15.5">
      <c r="B50" s="71">
        <v>7520</v>
      </c>
      <c r="C50" s="88" t="s">
        <v>46</v>
      </c>
      <c r="D50" s="24">
        <v>973</v>
      </c>
      <c r="E50" s="24">
        <v>973</v>
      </c>
      <c r="F50" s="24">
        <v>973</v>
      </c>
      <c r="G50" s="24">
        <v>973</v>
      </c>
      <c r="H50" s="24">
        <v>973</v>
      </c>
      <c r="I50" s="24">
        <v>973</v>
      </c>
      <c r="J50" s="24">
        <v>973</v>
      </c>
      <c r="K50" s="24">
        <v>973</v>
      </c>
      <c r="L50" s="24">
        <v>973</v>
      </c>
      <c r="M50" s="24">
        <f>AVERAGE(J50:L50)</f>
        <v>973</v>
      </c>
      <c r="N50" s="24">
        <f t="shared" si="13"/>
        <v>973</v>
      </c>
      <c r="O50" s="30">
        <f t="shared" si="13"/>
        <v>973</v>
      </c>
      <c r="P50" s="105">
        <f t="shared" si="9"/>
        <v>11676</v>
      </c>
    </row>
    <row r="51" spans="2:16" ht="15.5">
      <c r="B51" s="74" t="s">
        <v>47</v>
      </c>
      <c r="C51" s="88" t="s">
        <v>48</v>
      </c>
      <c r="D51" s="24">
        <v>308</v>
      </c>
      <c r="E51" s="24">
        <v>308</v>
      </c>
      <c r="F51" s="24">
        <v>308</v>
      </c>
      <c r="G51" s="24">
        <v>308</v>
      </c>
      <c r="H51" s="24">
        <v>616</v>
      </c>
      <c r="I51" s="24">
        <v>307</v>
      </c>
      <c r="J51" s="24">
        <v>1233</v>
      </c>
      <c r="K51" s="24">
        <v>308</v>
      </c>
      <c r="L51" s="24">
        <v>308</v>
      </c>
      <c r="M51" s="24">
        <f>AVERAGE(J51:L51)</f>
        <v>616.33333333333337</v>
      </c>
      <c r="N51" s="24">
        <f t="shared" si="13"/>
        <v>410.77777777777783</v>
      </c>
      <c r="O51" s="30">
        <f t="shared" si="13"/>
        <v>445.03703703703712</v>
      </c>
      <c r="P51" s="104">
        <f t="shared" si="9"/>
        <v>5476.1481481481487</v>
      </c>
    </row>
    <row r="52" spans="2:16" ht="15.5">
      <c r="B52" s="71" t="s">
        <v>49</v>
      </c>
      <c r="C52" s="88" t="s">
        <v>50</v>
      </c>
      <c r="D52" s="24">
        <f>2093+533</f>
        <v>2626</v>
      </c>
      <c r="E52" s="24">
        <v>2626</v>
      </c>
      <c r="F52" s="24">
        <v>2626</v>
      </c>
      <c r="G52" s="24">
        <v>2626</v>
      </c>
      <c r="H52" s="24">
        <v>2626</v>
      </c>
      <c r="I52" s="24">
        <v>2626</v>
      </c>
      <c r="J52" s="24">
        <v>2093</v>
      </c>
      <c r="K52" s="24">
        <v>2626</v>
      </c>
      <c r="L52" s="24">
        <f>2626+533</f>
        <v>3159</v>
      </c>
      <c r="M52" s="24">
        <f>AVERAGE(J52:L52)</f>
        <v>2626</v>
      </c>
      <c r="N52" s="24">
        <f t="shared" si="13"/>
        <v>2803.6666666666665</v>
      </c>
      <c r="O52" s="30">
        <f t="shared" si="13"/>
        <v>2862.8888888888887</v>
      </c>
      <c r="P52" s="105">
        <f t="shared" si="9"/>
        <v>31926.555555555555</v>
      </c>
    </row>
    <row r="53" spans="2:16" ht="15.5">
      <c r="B53" s="71" t="s">
        <v>51</v>
      </c>
      <c r="C53" s="88" t="s">
        <v>52</v>
      </c>
      <c r="D53" s="24">
        <v>190</v>
      </c>
      <c r="E53" s="24"/>
      <c r="F53" s="24">
        <v>179</v>
      </c>
      <c r="G53" s="24">
        <v>324</v>
      </c>
      <c r="H53" s="24"/>
      <c r="I53" s="24"/>
      <c r="J53" s="24">
        <v>41</v>
      </c>
      <c r="K53" s="24"/>
      <c r="L53" s="24">
        <v>310</v>
      </c>
      <c r="M53" s="24">
        <f>AVERAGE(J53:L53)</f>
        <v>175.5</v>
      </c>
      <c r="N53" s="24">
        <f t="shared" si="13"/>
        <v>242.75</v>
      </c>
      <c r="O53" s="30">
        <f t="shared" si="13"/>
        <v>242.75</v>
      </c>
      <c r="P53" s="108">
        <f t="shared" si="9"/>
        <v>1705</v>
      </c>
    </row>
    <row r="54" spans="2:16" ht="15.5">
      <c r="B54" s="71"/>
      <c r="C54" s="88" t="s">
        <v>53</v>
      </c>
      <c r="D54" s="24"/>
      <c r="E54" s="24"/>
      <c r="F54" s="24"/>
      <c r="G54" s="24"/>
      <c r="H54" s="24"/>
      <c r="I54" s="24"/>
      <c r="J54" s="24"/>
      <c r="K54" s="24"/>
      <c r="L54" s="24"/>
      <c r="M54" s="24"/>
      <c r="N54" s="24"/>
      <c r="O54" s="30"/>
      <c r="P54" s="104">
        <f t="shared" si="9"/>
        <v>0</v>
      </c>
    </row>
    <row r="55" spans="2:16" ht="15.5">
      <c r="B55" s="71"/>
      <c r="C55" s="88" t="s">
        <v>54</v>
      </c>
      <c r="D55" s="24"/>
      <c r="E55" s="24"/>
      <c r="F55" s="24"/>
      <c r="G55" s="24"/>
      <c r="H55" s="24"/>
      <c r="I55" s="24"/>
      <c r="J55" s="24"/>
      <c r="K55" s="24"/>
      <c r="L55" s="24"/>
      <c r="M55" s="24"/>
      <c r="N55" s="24"/>
      <c r="O55" s="30"/>
      <c r="P55" s="105">
        <f t="shared" si="9"/>
        <v>0</v>
      </c>
    </row>
    <row r="56" spans="2:16" ht="15.5">
      <c r="B56" s="71">
        <v>7725</v>
      </c>
      <c r="C56" s="88" t="s">
        <v>55</v>
      </c>
      <c r="D56" s="24">
        <v>38</v>
      </c>
      <c r="E56" s="24"/>
      <c r="F56" s="24"/>
      <c r="G56" s="24"/>
      <c r="H56" s="24">
        <v>38</v>
      </c>
      <c r="I56" s="24"/>
      <c r="J56" s="24"/>
      <c r="K56" s="24">
        <v>926</v>
      </c>
      <c r="L56" s="24"/>
      <c r="M56" s="24"/>
      <c r="N56" s="24"/>
      <c r="O56" s="30"/>
      <c r="P56" s="108">
        <f t="shared" si="9"/>
        <v>1002</v>
      </c>
    </row>
    <row r="57" spans="2:16" ht="15.5">
      <c r="B57" s="75" t="s">
        <v>56</v>
      </c>
      <c r="C57" s="88" t="s">
        <v>57</v>
      </c>
      <c r="D57" s="24"/>
      <c r="E57" s="24"/>
      <c r="F57" s="24"/>
      <c r="G57" s="24"/>
      <c r="H57" s="24"/>
      <c r="I57" s="24"/>
      <c r="J57" s="24"/>
      <c r="K57" s="24"/>
      <c r="L57" s="24"/>
      <c r="M57" s="24"/>
      <c r="N57" s="24"/>
      <c r="O57" s="30"/>
      <c r="P57" s="108">
        <f t="shared" si="9"/>
        <v>0</v>
      </c>
    </row>
    <row r="58" spans="2:16" ht="15.5">
      <c r="B58" s="71"/>
      <c r="C58" s="88" t="s">
        <v>58</v>
      </c>
      <c r="D58" s="24"/>
      <c r="E58" s="24"/>
      <c r="F58" s="24"/>
      <c r="G58" s="24"/>
      <c r="H58" s="24"/>
      <c r="I58" s="24"/>
      <c r="J58" s="24"/>
      <c r="K58" s="24"/>
      <c r="L58" s="24"/>
      <c r="M58" s="24"/>
      <c r="N58" s="24"/>
      <c r="O58" s="30"/>
      <c r="P58" s="104">
        <f t="shared" si="9"/>
        <v>0</v>
      </c>
    </row>
    <row r="59" spans="2:16" ht="15.5">
      <c r="B59" s="71" t="s">
        <v>59</v>
      </c>
      <c r="C59" s="88" t="s">
        <v>60</v>
      </c>
      <c r="D59" s="24"/>
      <c r="E59" s="24"/>
      <c r="F59" s="24"/>
      <c r="G59" s="24"/>
      <c r="H59" s="24"/>
      <c r="I59" s="24"/>
      <c r="J59" s="24"/>
      <c r="K59" s="24"/>
      <c r="L59" s="24"/>
      <c r="M59" s="24"/>
      <c r="N59" s="24"/>
      <c r="O59" s="30"/>
      <c r="P59" s="105">
        <f t="shared" si="9"/>
        <v>0</v>
      </c>
    </row>
    <row r="60" spans="2:16" ht="15.5">
      <c r="B60" s="73">
        <v>9040</v>
      </c>
      <c r="C60" s="92" t="s">
        <v>61</v>
      </c>
      <c r="D60" s="24"/>
      <c r="E60" s="24"/>
      <c r="F60" s="24"/>
      <c r="G60" s="24"/>
      <c r="H60" s="24"/>
      <c r="I60" s="24">
        <f>5733+2665</f>
        <v>8398</v>
      </c>
      <c r="J60" s="24"/>
      <c r="K60" s="24">
        <v>539</v>
      </c>
      <c r="L60" s="24">
        <v>5176</v>
      </c>
      <c r="M60" s="24"/>
      <c r="N60" s="24"/>
      <c r="O60" s="30"/>
      <c r="P60" s="108">
        <f t="shared" si="9"/>
        <v>14113</v>
      </c>
    </row>
    <row r="61" spans="2:16" ht="15.5">
      <c r="B61" s="71"/>
      <c r="C61" s="84"/>
      <c r="D61" s="84"/>
      <c r="E61" s="84"/>
      <c r="F61" s="84"/>
      <c r="G61" s="84"/>
      <c r="H61" s="84"/>
      <c r="I61" s="84"/>
      <c r="J61" s="84"/>
      <c r="K61" s="84"/>
      <c r="L61" s="84"/>
      <c r="M61" s="84"/>
      <c r="N61" s="84"/>
      <c r="O61" s="84"/>
      <c r="P61" s="39"/>
    </row>
    <row r="62" spans="2:16" ht="16" thickBot="1">
      <c r="B62" s="65"/>
      <c r="C62" s="84"/>
      <c r="D62" s="84"/>
      <c r="E62" s="84"/>
      <c r="F62" s="84"/>
      <c r="G62" s="84"/>
      <c r="H62" s="84"/>
      <c r="I62" s="84"/>
      <c r="J62" s="84"/>
      <c r="K62" s="84"/>
      <c r="L62" s="84"/>
      <c r="M62" s="84"/>
      <c r="N62" s="84"/>
      <c r="O62" s="84"/>
      <c r="P62" s="40"/>
    </row>
    <row r="63" spans="2:16" ht="15.5">
      <c r="B63" s="162" t="s">
        <v>160</v>
      </c>
      <c r="C63" s="163"/>
      <c r="D63" s="27">
        <f t="shared" ref="D63:O63" si="14">D8-D22-D38</f>
        <v>17884.096113208696</v>
      </c>
      <c r="E63" s="27">
        <f t="shared" si="14"/>
        <v>13677.896530387996</v>
      </c>
      <c r="F63" s="27">
        <f t="shared" si="14"/>
        <v>7207.9953060106345</v>
      </c>
      <c r="G63" s="27">
        <f t="shared" si="14"/>
        <v>17543.271565746734</v>
      </c>
      <c r="H63" s="27">
        <f t="shared" si="14"/>
        <v>15972.313497290204</v>
      </c>
      <c r="I63" s="27">
        <f t="shared" si="14"/>
        <v>-12890.355021750744</v>
      </c>
      <c r="J63" s="27">
        <f t="shared" si="14"/>
        <v>11837.342192153039</v>
      </c>
      <c r="K63" s="27">
        <f t="shared" si="14"/>
        <v>10929.367845767571</v>
      </c>
      <c r="L63" s="27">
        <f t="shared" si="14"/>
        <v>15441.459627251141</v>
      </c>
      <c r="M63" s="27">
        <f t="shared" si="14"/>
        <v>14889.223221723907</v>
      </c>
      <c r="N63" s="27">
        <f t="shared" si="14"/>
        <v>15884.100231580858</v>
      </c>
      <c r="O63" s="33">
        <f t="shared" si="14"/>
        <v>17128.261026851978</v>
      </c>
      <c r="P63" s="50">
        <f>AVERAGE(D63:O63)</f>
        <v>12125.414344685167</v>
      </c>
    </row>
    <row r="64" spans="2:16" ht="16" thickBot="1">
      <c r="B64" s="164" t="s">
        <v>161</v>
      </c>
      <c r="C64" s="165"/>
      <c r="D64" s="76">
        <f t="shared" ref="D64:O64" si="15">D5+D63</f>
        <v>117884.0961132087</v>
      </c>
      <c r="E64" s="76">
        <f t="shared" si="15"/>
        <v>131561.99264359669</v>
      </c>
      <c r="F64" s="76">
        <f t="shared" si="15"/>
        <v>138769.98794960731</v>
      </c>
      <c r="G64" s="76">
        <f t="shared" si="15"/>
        <v>156313.25951535406</v>
      </c>
      <c r="H64" s="76">
        <f t="shared" si="15"/>
        <v>172285.57301264425</v>
      </c>
      <c r="I64" s="76">
        <f t="shared" si="15"/>
        <v>159395.21799089352</v>
      </c>
      <c r="J64" s="76">
        <f t="shared" si="15"/>
        <v>171232.56018304656</v>
      </c>
      <c r="K64" s="76">
        <f t="shared" si="15"/>
        <v>182161.92802881415</v>
      </c>
      <c r="L64" s="76">
        <f t="shared" si="15"/>
        <v>197603.38765606529</v>
      </c>
      <c r="M64" s="76">
        <f t="shared" si="15"/>
        <v>212492.61087778921</v>
      </c>
      <c r="N64" s="76">
        <f t="shared" si="15"/>
        <v>228376.71110937005</v>
      </c>
      <c r="O64" s="77">
        <f t="shared" si="15"/>
        <v>245504.97213622203</v>
      </c>
      <c r="P64" s="51">
        <f>AVERAGE(D64:O64)</f>
        <v>176131.85810138428</v>
      </c>
    </row>
    <row r="65" spans="2:16" ht="33" customHeight="1" thickBot="1">
      <c r="B65" s="166" t="s">
        <v>162</v>
      </c>
      <c r="C65" s="167"/>
      <c r="D65" s="168" t="s">
        <v>165</v>
      </c>
      <c r="E65" s="169"/>
      <c r="F65" s="169"/>
      <c r="G65" s="169"/>
      <c r="H65" s="169"/>
      <c r="I65" s="169"/>
      <c r="J65" s="169"/>
      <c r="K65" s="169"/>
      <c r="L65" s="169"/>
      <c r="M65" s="169"/>
      <c r="N65" s="169"/>
      <c r="O65" s="169"/>
      <c r="P65" s="170"/>
    </row>
    <row r="66" spans="2:16" ht="15" customHeight="1">
      <c r="B66" s="180" t="s">
        <v>166</v>
      </c>
      <c r="C66" s="181"/>
      <c r="D66" s="182" t="s">
        <v>167</v>
      </c>
      <c r="E66" s="183"/>
      <c r="F66" s="183"/>
      <c r="G66" s="183"/>
      <c r="H66" s="183"/>
      <c r="I66" s="183"/>
      <c r="J66" s="183"/>
      <c r="K66" s="183"/>
      <c r="L66" s="183"/>
      <c r="M66" s="183"/>
      <c r="N66" s="183"/>
      <c r="O66" s="183"/>
      <c r="P66" s="184"/>
    </row>
    <row r="67" spans="2:16" thickBot="1">
      <c r="B67" s="166"/>
      <c r="C67" s="167"/>
      <c r="D67" s="185"/>
      <c r="E67" s="186"/>
      <c r="F67" s="186"/>
      <c r="G67" s="186"/>
      <c r="H67" s="186"/>
      <c r="I67" s="186"/>
      <c r="J67" s="186"/>
      <c r="K67" s="186"/>
      <c r="L67" s="186"/>
      <c r="M67" s="186"/>
      <c r="N67" s="186"/>
      <c r="O67" s="186"/>
      <c r="P67" s="187"/>
    </row>
  </sheetData>
  <mergeCells count="13">
    <mergeCell ref="S3:T3"/>
    <mergeCell ref="B63:C63"/>
    <mergeCell ref="B64:C64"/>
    <mergeCell ref="B65:C65"/>
    <mergeCell ref="D65:P65"/>
    <mergeCell ref="B66:C67"/>
    <mergeCell ref="D66:P67"/>
    <mergeCell ref="B38:C38"/>
    <mergeCell ref="D2:M3"/>
    <mergeCell ref="N2:O3"/>
    <mergeCell ref="D7:O7"/>
    <mergeCell ref="D21:O21"/>
    <mergeCell ref="D37:O37"/>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57"/>
  <sheetViews>
    <sheetView topLeftCell="C1" zoomScale="80" zoomScaleNormal="100" workbookViewId="0">
      <selection activeCell="D28" sqref="D28"/>
    </sheetView>
  </sheetViews>
  <sheetFormatPr defaultColWidth="8.453125" defaultRowHeight="14"/>
  <cols>
    <col min="1" max="1" width="8.453125" style="4"/>
    <col min="2" max="2" width="10.81640625" style="3" customWidth="1"/>
    <col min="3" max="3" width="52.453125" style="3" customWidth="1"/>
    <col min="4" max="15" width="12.54296875" style="4" customWidth="1"/>
    <col min="16" max="16384" width="8.453125" style="4"/>
  </cols>
  <sheetData>
    <row r="2" spans="1:15" s="2" customFormat="1">
      <c r="A2" s="7"/>
      <c r="B2" s="5" t="s">
        <v>168</v>
      </c>
      <c r="C2" s="6" t="s">
        <v>169</v>
      </c>
      <c r="D2" s="7"/>
    </row>
    <row r="3" spans="1:15">
      <c r="A3" s="8"/>
      <c r="B3" s="5"/>
      <c r="C3" s="5"/>
      <c r="D3" s="8"/>
    </row>
    <row r="4" spans="1:15" s="2" customFormat="1">
      <c r="A4" s="7"/>
      <c r="B4" s="5" t="s">
        <v>170</v>
      </c>
      <c r="C4" s="6"/>
      <c r="D4" s="191" t="s">
        <v>171</v>
      </c>
      <c r="E4" s="191"/>
      <c r="F4" s="191"/>
      <c r="G4" s="191"/>
      <c r="H4" s="191"/>
      <c r="I4" s="191"/>
      <c r="J4" s="191"/>
      <c r="K4" s="191"/>
      <c r="L4" s="191"/>
      <c r="M4" s="191"/>
      <c r="N4" s="191"/>
      <c r="O4" s="191"/>
    </row>
    <row r="5" spans="1:15">
      <c r="A5" s="8"/>
      <c r="B5" s="5"/>
      <c r="C5" s="5"/>
      <c r="D5" s="18" t="s">
        <v>172</v>
      </c>
      <c r="E5" s="18" t="s">
        <v>173</v>
      </c>
      <c r="F5" s="18" t="s">
        <v>113</v>
      </c>
      <c r="G5" s="18" t="s">
        <v>114</v>
      </c>
      <c r="H5" s="18" t="s">
        <v>115</v>
      </c>
      <c r="I5" s="18" t="s">
        <v>116</v>
      </c>
      <c r="J5" s="18" t="s">
        <v>117</v>
      </c>
      <c r="K5" s="18" t="s">
        <v>118</v>
      </c>
      <c r="L5" s="18" t="s">
        <v>174</v>
      </c>
      <c r="M5" s="18" t="s">
        <v>175</v>
      </c>
      <c r="N5" s="18" t="s">
        <v>121</v>
      </c>
      <c r="O5" s="18" t="s">
        <v>176</v>
      </c>
    </row>
    <row r="6" spans="1:15" s="2" customFormat="1">
      <c r="A6" s="7"/>
      <c r="B6" s="5" t="s">
        <v>177</v>
      </c>
      <c r="C6" s="6"/>
    </row>
    <row r="7" spans="1:15" s="2" customFormat="1">
      <c r="A7" s="7"/>
      <c r="B7" s="5" t="s">
        <v>178</v>
      </c>
      <c r="C7" s="6"/>
      <c r="D7" s="9">
        <f>SUM(D8:D26)</f>
        <v>0</v>
      </c>
      <c r="E7" s="9">
        <f t="shared" ref="E7:O7" si="0">SUM(E8:E26)</f>
        <v>0</v>
      </c>
      <c r="F7" s="9">
        <f t="shared" si="0"/>
        <v>0</v>
      </c>
      <c r="G7" s="9">
        <f t="shared" si="0"/>
        <v>0</v>
      </c>
      <c r="H7" s="9">
        <f t="shared" si="0"/>
        <v>0</v>
      </c>
      <c r="I7" s="9">
        <f t="shared" si="0"/>
        <v>0</v>
      </c>
      <c r="J7" s="9">
        <f t="shared" si="0"/>
        <v>0</v>
      </c>
      <c r="K7" s="9">
        <f t="shared" si="0"/>
        <v>0</v>
      </c>
      <c r="L7" s="9">
        <f t="shared" si="0"/>
        <v>0</v>
      </c>
      <c r="M7" s="9">
        <f t="shared" si="0"/>
        <v>0</v>
      </c>
      <c r="N7" s="9">
        <f t="shared" si="0"/>
        <v>0</v>
      </c>
      <c r="O7" s="9">
        <f t="shared" si="0"/>
        <v>0</v>
      </c>
    </row>
    <row r="8" spans="1:15">
      <c r="B8" s="5">
        <v>1010</v>
      </c>
      <c r="C8" s="5" t="s">
        <v>179</v>
      </c>
      <c r="D8" s="10"/>
    </row>
    <row r="9" spans="1:15">
      <c r="B9" s="5">
        <v>1020</v>
      </c>
      <c r="C9" s="5" t="s">
        <v>180</v>
      </c>
      <c r="D9" s="10"/>
    </row>
    <row r="10" spans="1:15">
      <c r="B10" s="5">
        <v>1030</v>
      </c>
      <c r="C10" s="5" t="s">
        <v>181</v>
      </c>
      <c r="D10" s="10"/>
    </row>
    <row r="11" spans="1:15">
      <c r="B11" s="5">
        <v>1050</v>
      </c>
      <c r="C11" s="5" t="s">
        <v>182</v>
      </c>
      <c r="D11" s="10"/>
    </row>
    <row r="12" spans="1:15">
      <c r="B12" s="5">
        <v>1060</v>
      </c>
      <c r="C12" s="5" t="s">
        <v>183</v>
      </c>
      <c r="D12" s="10"/>
    </row>
    <row r="13" spans="1:15">
      <c r="B13" s="5">
        <v>1150</v>
      </c>
      <c r="C13" s="5" t="s">
        <v>184</v>
      </c>
      <c r="D13" s="10"/>
    </row>
    <row r="14" spans="1:15">
      <c r="B14" s="5">
        <v>1200</v>
      </c>
      <c r="C14" s="5" t="s">
        <v>185</v>
      </c>
      <c r="D14" s="10"/>
    </row>
    <row r="15" spans="1:15">
      <c r="B15" s="5">
        <v>1250</v>
      </c>
      <c r="C15" s="5" t="s">
        <v>186</v>
      </c>
      <c r="D15" s="10"/>
    </row>
    <row r="16" spans="1:15">
      <c r="B16" s="5">
        <v>1300</v>
      </c>
      <c r="C16" s="5" t="s">
        <v>187</v>
      </c>
      <c r="D16" s="10"/>
    </row>
    <row r="17" spans="2:15">
      <c r="B17" s="5">
        <v>1301</v>
      </c>
      <c r="C17" s="5" t="s">
        <v>188</v>
      </c>
      <c r="D17" s="11"/>
    </row>
    <row r="18" spans="2:15">
      <c r="B18" s="5">
        <v>1305</v>
      </c>
      <c r="C18" s="5" t="s">
        <v>189</v>
      </c>
      <c r="D18" s="10"/>
    </row>
    <row r="19" spans="2:15">
      <c r="B19" s="5">
        <v>1350</v>
      </c>
      <c r="C19" s="5" t="s">
        <v>190</v>
      </c>
      <c r="D19" s="10"/>
    </row>
    <row r="20" spans="2:15">
      <c r="B20" s="5">
        <v>1400</v>
      </c>
      <c r="C20" s="5" t="s">
        <v>191</v>
      </c>
      <c r="D20" s="10"/>
    </row>
    <row r="21" spans="2:15">
      <c r="B21" s="5">
        <v>1450</v>
      </c>
      <c r="C21" s="5" t="s">
        <v>192</v>
      </c>
      <c r="D21" s="10"/>
    </row>
    <row r="22" spans="2:15">
      <c r="B22" s="5">
        <v>1500</v>
      </c>
      <c r="C22" s="5" t="s">
        <v>193</v>
      </c>
      <c r="D22" s="10"/>
    </row>
    <row r="23" spans="2:15">
      <c r="B23" s="5">
        <v>1590</v>
      </c>
      <c r="C23" s="5" t="s">
        <v>194</v>
      </c>
      <c r="D23" s="10"/>
    </row>
    <row r="24" spans="2:15">
      <c r="B24" s="5">
        <v>1600</v>
      </c>
      <c r="C24" s="5" t="s">
        <v>195</v>
      </c>
      <c r="D24" s="10"/>
    </row>
    <row r="25" spans="2:15">
      <c r="B25" s="5">
        <v>1800</v>
      </c>
      <c r="C25" s="5" t="s">
        <v>196</v>
      </c>
      <c r="D25" s="10"/>
    </row>
    <row r="26" spans="2:15">
      <c r="B26" s="5">
        <v>1850</v>
      </c>
      <c r="C26" s="5" t="s">
        <v>197</v>
      </c>
      <c r="D26" s="10"/>
    </row>
    <row r="27" spans="2:15">
      <c r="B27" s="5"/>
      <c r="C27" s="5"/>
      <c r="D27" s="10"/>
    </row>
    <row r="28" spans="2:15" s="2" customFormat="1">
      <c r="B28" s="5" t="s">
        <v>198</v>
      </c>
      <c r="C28" s="6"/>
      <c r="D28" s="9">
        <f>SUM(D29:D37)</f>
        <v>0</v>
      </c>
      <c r="E28" s="9">
        <f t="shared" ref="E28:O28" si="1">SUM(E29:E37)</f>
        <v>0</v>
      </c>
      <c r="F28" s="9">
        <f t="shared" si="1"/>
        <v>0</v>
      </c>
      <c r="G28" s="9">
        <f t="shared" si="1"/>
        <v>0</v>
      </c>
      <c r="H28" s="9">
        <f t="shared" si="1"/>
        <v>0</v>
      </c>
      <c r="I28" s="9">
        <f t="shared" si="1"/>
        <v>0</v>
      </c>
      <c r="J28" s="9">
        <f t="shared" si="1"/>
        <v>0</v>
      </c>
      <c r="K28" s="9">
        <f t="shared" si="1"/>
        <v>0</v>
      </c>
      <c r="L28" s="9">
        <f t="shared" si="1"/>
        <v>0</v>
      </c>
      <c r="M28" s="9">
        <f t="shared" si="1"/>
        <v>0</v>
      </c>
      <c r="N28" s="9">
        <f t="shared" si="1"/>
        <v>0</v>
      </c>
      <c r="O28" s="9">
        <f t="shared" si="1"/>
        <v>0</v>
      </c>
    </row>
    <row r="29" spans="2:15">
      <c r="B29" s="5">
        <v>2000</v>
      </c>
      <c r="C29" s="5" t="s">
        <v>199</v>
      </c>
      <c r="D29" s="10"/>
    </row>
    <row r="30" spans="2:15">
      <c r="B30" s="5">
        <v>2050</v>
      </c>
      <c r="C30" s="5" t="s">
        <v>200</v>
      </c>
      <c r="D30" s="10"/>
    </row>
    <row r="31" spans="2:15">
      <c r="B31" s="5">
        <v>2100</v>
      </c>
      <c r="C31" s="5" t="s">
        <v>201</v>
      </c>
      <c r="D31" s="10"/>
    </row>
    <row r="32" spans="2:15">
      <c r="B32" s="5">
        <v>2150</v>
      </c>
      <c r="C32" s="5" t="s">
        <v>202</v>
      </c>
      <c r="D32" s="10"/>
    </row>
    <row r="33" spans="2:15">
      <c r="B33" s="5">
        <v>2200</v>
      </c>
      <c r="C33" s="5" t="s">
        <v>203</v>
      </c>
      <c r="D33" s="10"/>
    </row>
    <row r="34" spans="2:15">
      <c r="B34" s="5">
        <v>2300</v>
      </c>
      <c r="C34" s="5" t="s">
        <v>204</v>
      </c>
      <c r="D34" s="10"/>
    </row>
    <row r="35" spans="2:15">
      <c r="B35" s="5">
        <v>2350</v>
      </c>
      <c r="C35" s="5" t="s">
        <v>205</v>
      </c>
      <c r="D35" s="10"/>
    </row>
    <row r="36" spans="2:15">
      <c r="B36" s="5">
        <v>2400</v>
      </c>
      <c r="C36" s="5" t="s">
        <v>206</v>
      </c>
      <c r="D36" s="10"/>
    </row>
    <row r="37" spans="2:15">
      <c r="B37" s="5">
        <v>2450</v>
      </c>
      <c r="C37" s="5" t="s">
        <v>207</v>
      </c>
      <c r="D37" s="10"/>
    </row>
    <row r="38" spans="2:15">
      <c r="B38" s="5"/>
      <c r="C38" s="5"/>
      <c r="D38" s="10"/>
    </row>
    <row r="39" spans="2:15" s="2" customFormat="1">
      <c r="B39" s="5" t="s">
        <v>208</v>
      </c>
      <c r="C39" s="6"/>
      <c r="D39" s="9">
        <f>SUM(D40:D48)</f>
        <v>0</v>
      </c>
      <c r="E39" s="9">
        <f t="shared" ref="E39:O39" si="2">SUM(E40:E48)</f>
        <v>0</v>
      </c>
      <c r="F39" s="9">
        <f t="shared" si="2"/>
        <v>0</v>
      </c>
      <c r="G39" s="9">
        <f t="shared" si="2"/>
        <v>0</v>
      </c>
      <c r="H39" s="9">
        <f t="shared" si="2"/>
        <v>0</v>
      </c>
      <c r="I39" s="9">
        <f t="shared" si="2"/>
        <v>0</v>
      </c>
      <c r="J39" s="9">
        <f t="shared" si="2"/>
        <v>0</v>
      </c>
      <c r="K39" s="9">
        <f t="shared" si="2"/>
        <v>0</v>
      </c>
      <c r="L39" s="9">
        <f t="shared" si="2"/>
        <v>0</v>
      </c>
      <c r="M39" s="9">
        <f t="shared" si="2"/>
        <v>0</v>
      </c>
      <c r="N39" s="9">
        <f t="shared" si="2"/>
        <v>0</v>
      </c>
      <c r="O39" s="9">
        <f t="shared" si="2"/>
        <v>0</v>
      </c>
    </row>
    <row r="40" spans="2:15">
      <c r="B40" s="5">
        <v>2500</v>
      </c>
      <c r="C40" s="5" t="s">
        <v>209</v>
      </c>
      <c r="D40" s="10"/>
    </row>
    <row r="41" spans="2:15">
      <c r="B41" s="5">
        <v>2520</v>
      </c>
      <c r="C41" s="5" t="s">
        <v>210</v>
      </c>
      <c r="D41" s="10"/>
    </row>
    <row r="42" spans="2:15">
      <c r="B42" s="5">
        <v>2560</v>
      </c>
      <c r="C42" s="5" t="s">
        <v>211</v>
      </c>
      <c r="D42" s="10"/>
    </row>
    <row r="43" spans="2:15">
      <c r="B43" s="5">
        <v>2580</v>
      </c>
      <c r="C43" s="5" t="s">
        <v>212</v>
      </c>
      <c r="D43" s="10"/>
    </row>
    <row r="44" spans="2:15">
      <c r="B44" s="5">
        <v>2585</v>
      </c>
      <c r="C44" s="5" t="s">
        <v>213</v>
      </c>
      <c r="D44" s="10"/>
    </row>
    <row r="45" spans="2:15">
      <c r="B45" s="5">
        <v>2599</v>
      </c>
      <c r="C45" s="5" t="s">
        <v>214</v>
      </c>
      <c r="D45" s="10"/>
    </row>
    <row r="46" spans="2:15">
      <c r="B46" s="5">
        <v>2600</v>
      </c>
      <c r="C46" s="5" t="s">
        <v>215</v>
      </c>
      <c r="D46" s="10"/>
    </row>
    <row r="47" spans="2:15">
      <c r="B47" s="5">
        <v>2700</v>
      </c>
      <c r="C47" s="5" t="s">
        <v>216</v>
      </c>
      <c r="D47" s="10"/>
    </row>
    <row r="48" spans="2:15">
      <c r="B48" s="5">
        <v>2850</v>
      </c>
      <c r="C48" s="5" t="s">
        <v>217</v>
      </c>
      <c r="D48" s="10"/>
    </row>
    <row r="49" spans="2:15">
      <c r="B49" s="5"/>
      <c r="C49" s="5"/>
      <c r="D49" s="10"/>
    </row>
    <row r="50" spans="2:15" s="2" customFormat="1">
      <c r="B50" s="5" t="s">
        <v>218</v>
      </c>
      <c r="C50" s="6"/>
      <c r="D50" s="9">
        <f>SUM(D51,D60,D66,D69,D74)</f>
        <v>0</v>
      </c>
      <c r="E50" s="9">
        <f t="shared" ref="E50:O50" si="3">SUM(E51,E60,E66,E69,E74)</f>
        <v>0</v>
      </c>
      <c r="F50" s="9">
        <f t="shared" si="3"/>
        <v>0</v>
      </c>
      <c r="G50" s="9">
        <f t="shared" si="3"/>
        <v>0</v>
      </c>
      <c r="H50" s="9">
        <f t="shared" si="3"/>
        <v>0</v>
      </c>
      <c r="I50" s="9">
        <f t="shared" si="3"/>
        <v>0</v>
      </c>
      <c r="J50" s="9">
        <f t="shared" si="3"/>
        <v>0</v>
      </c>
      <c r="K50" s="9">
        <f t="shared" si="3"/>
        <v>0</v>
      </c>
      <c r="L50" s="9">
        <f t="shared" si="3"/>
        <v>0</v>
      </c>
      <c r="M50" s="9">
        <f t="shared" si="3"/>
        <v>0</v>
      </c>
      <c r="N50" s="9">
        <f t="shared" si="3"/>
        <v>0</v>
      </c>
      <c r="O50" s="9">
        <f t="shared" si="3"/>
        <v>0</v>
      </c>
    </row>
    <row r="51" spans="2:15" s="2" customFormat="1">
      <c r="B51" s="5" t="s">
        <v>219</v>
      </c>
      <c r="C51" s="6"/>
      <c r="D51" s="9">
        <f>SUM(D52:D59)</f>
        <v>0</v>
      </c>
      <c r="E51" s="9">
        <f t="shared" ref="E51:O51" si="4">SUM(E52:E59)</f>
        <v>0</v>
      </c>
      <c r="F51" s="9">
        <f t="shared" si="4"/>
        <v>0</v>
      </c>
      <c r="G51" s="9">
        <f t="shared" si="4"/>
        <v>0</v>
      </c>
      <c r="H51" s="9">
        <f t="shared" si="4"/>
        <v>0</v>
      </c>
      <c r="I51" s="9">
        <f t="shared" si="4"/>
        <v>0</v>
      </c>
      <c r="J51" s="9">
        <f t="shared" si="4"/>
        <v>0</v>
      </c>
      <c r="K51" s="9">
        <f t="shared" si="4"/>
        <v>0</v>
      </c>
      <c r="L51" s="9">
        <f t="shared" si="4"/>
        <v>0</v>
      </c>
      <c r="M51" s="9">
        <f t="shared" si="4"/>
        <v>0</v>
      </c>
      <c r="N51" s="9">
        <f t="shared" si="4"/>
        <v>0</v>
      </c>
      <c r="O51" s="9">
        <f t="shared" si="4"/>
        <v>0</v>
      </c>
    </row>
    <row r="52" spans="2:15">
      <c r="B52" s="5">
        <v>3000</v>
      </c>
      <c r="C52" s="5" t="s">
        <v>220</v>
      </c>
      <c r="D52" s="10"/>
    </row>
    <row r="53" spans="2:15">
      <c r="B53" s="5">
        <v>3010</v>
      </c>
      <c r="C53" s="5" t="s">
        <v>221</v>
      </c>
      <c r="D53" s="10"/>
    </row>
    <row r="54" spans="2:15">
      <c r="B54" s="5">
        <v>3015</v>
      </c>
      <c r="C54" s="5" t="s">
        <v>222</v>
      </c>
      <c r="D54" s="10"/>
    </row>
    <row r="55" spans="2:15">
      <c r="B55" s="5">
        <v>3020</v>
      </c>
      <c r="C55" s="5" t="s">
        <v>223</v>
      </c>
      <c r="D55" s="10"/>
    </row>
    <row r="56" spans="2:15">
      <c r="B56" s="5">
        <v>3030</v>
      </c>
      <c r="C56" s="5" t="s">
        <v>224</v>
      </c>
      <c r="D56" s="10"/>
    </row>
    <row r="57" spans="2:15">
      <c r="B57" s="5">
        <v>3050</v>
      </c>
      <c r="C57" s="5" t="s">
        <v>225</v>
      </c>
      <c r="D57" s="10"/>
    </row>
    <row r="58" spans="2:15">
      <c r="B58" s="5">
        <v>3055</v>
      </c>
      <c r="C58" s="5" t="s">
        <v>226</v>
      </c>
      <c r="D58" s="10"/>
    </row>
    <row r="59" spans="2:15">
      <c r="B59" s="5">
        <v>3060</v>
      </c>
      <c r="C59" s="5" t="s">
        <v>227</v>
      </c>
      <c r="D59" s="11"/>
    </row>
    <row r="60" spans="2:15" s="2" customFormat="1">
      <c r="B60" s="5" t="s">
        <v>228</v>
      </c>
      <c r="C60" s="6"/>
      <c r="D60" s="9">
        <f>SUM(D61:D65)</f>
        <v>0</v>
      </c>
      <c r="E60" s="9">
        <f t="shared" ref="E60:O60" si="5">SUM(E61:E65)</f>
        <v>0</v>
      </c>
      <c r="F60" s="9">
        <f t="shared" si="5"/>
        <v>0</v>
      </c>
      <c r="G60" s="9">
        <f t="shared" si="5"/>
        <v>0</v>
      </c>
      <c r="H60" s="9">
        <f t="shared" si="5"/>
        <v>0</v>
      </c>
      <c r="I60" s="9">
        <f t="shared" si="5"/>
        <v>0</v>
      </c>
      <c r="J60" s="9">
        <f t="shared" si="5"/>
        <v>0</v>
      </c>
      <c r="K60" s="9">
        <f t="shared" si="5"/>
        <v>0</v>
      </c>
      <c r="L60" s="9">
        <f t="shared" si="5"/>
        <v>0</v>
      </c>
      <c r="M60" s="9">
        <f t="shared" si="5"/>
        <v>0</v>
      </c>
      <c r="N60" s="9">
        <f t="shared" si="5"/>
        <v>0</v>
      </c>
      <c r="O60" s="9">
        <f t="shared" si="5"/>
        <v>0</v>
      </c>
    </row>
    <row r="61" spans="2:15">
      <c r="B61" s="5">
        <v>3110</v>
      </c>
      <c r="C61" s="5" t="s">
        <v>229</v>
      </c>
      <c r="D61" s="10"/>
      <c r="E61" s="10"/>
      <c r="F61" s="10"/>
      <c r="G61" s="10"/>
      <c r="H61" s="10"/>
      <c r="I61" s="10"/>
      <c r="J61" s="10"/>
      <c r="K61" s="10"/>
      <c r="L61" s="10"/>
      <c r="M61" s="10"/>
      <c r="N61" s="10"/>
      <c r="O61" s="10"/>
    </row>
    <row r="62" spans="2:15">
      <c r="B62" s="5">
        <v>3140</v>
      </c>
      <c r="C62" s="5" t="s">
        <v>230</v>
      </c>
      <c r="D62" s="10"/>
      <c r="E62" s="10"/>
      <c r="F62" s="10"/>
      <c r="G62" s="10"/>
      <c r="H62" s="10"/>
      <c r="I62" s="10"/>
      <c r="J62" s="10"/>
      <c r="K62" s="10"/>
      <c r="L62" s="10"/>
      <c r="M62" s="10"/>
      <c r="N62" s="10"/>
      <c r="O62" s="10"/>
    </row>
    <row r="63" spans="2:15">
      <c r="B63" s="5">
        <v>3150</v>
      </c>
      <c r="C63" s="5" t="s">
        <v>231</v>
      </c>
      <c r="D63" s="10"/>
      <c r="E63" s="10"/>
      <c r="F63" s="10"/>
      <c r="G63" s="10"/>
      <c r="H63" s="10"/>
      <c r="I63" s="10"/>
      <c r="J63" s="10"/>
      <c r="K63" s="10"/>
      <c r="L63" s="10"/>
      <c r="M63" s="10"/>
      <c r="N63" s="10"/>
      <c r="O63" s="10"/>
    </row>
    <row r="64" spans="2:15">
      <c r="B64" s="5">
        <v>3160</v>
      </c>
      <c r="C64" s="5" t="s">
        <v>232</v>
      </c>
      <c r="D64" s="10"/>
      <c r="E64" s="10"/>
      <c r="F64" s="10"/>
      <c r="G64" s="10"/>
      <c r="H64" s="10"/>
      <c r="I64" s="10"/>
      <c r="J64" s="10"/>
      <c r="K64" s="10"/>
      <c r="L64" s="10"/>
      <c r="M64" s="10"/>
      <c r="N64" s="10"/>
      <c r="O64" s="10"/>
    </row>
    <row r="65" spans="2:15">
      <c r="B65" s="5">
        <v>3170</v>
      </c>
      <c r="C65" s="5" t="s">
        <v>233</v>
      </c>
      <c r="D65" s="10"/>
      <c r="E65" s="10"/>
      <c r="F65" s="10"/>
      <c r="G65" s="10"/>
      <c r="H65" s="10"/>
      <c r="I65" s="10"/>
      <c r="J65" s="10"/>
      <c r="K65" s="10"/>
      <c r="L65" s="10"/>
      <c r="M65" s="10"/>
      <c r="N65" s="10"/>
      <c r="O65" s="10"/>
    </row>
    <row r="66" spans="2:15" s="2" customFormat="1">
      <c r="B66" s="5" t="s">
        <v>234</v>
      </c>
      <c r="C66" s="6"/>
      <c r="D66" s="9">
        <f>SUM(D67:D68)</f>
        <v>0</v>
      </c>
      <c r="E66" s="9">
        <f t="shared" ref="E66:O66" si="6">SUM(E67:E68)</f>
        <v>0</v>
      </c>
      <c r="F66" s="9">
        <f t="shared" si="6"/>
        <v>0</v>
      </c>
      <c r="G66" s="9">
        <f t="shared" si="6"/>
        <v>0</v>
      </c>
      <c r="H66" s="9">
        <f t="shared" si="6"/>
        <v>0</v>
      </c>
      <c r="I66" s="9">
        <f t="shared" si="6"/>
        <v>0</v>
      </c>
      <c r="J66" s="9">
        <f t="shared" si="6"/>
        <v>0</v>
      </c>
      <c r="K66" s="9">
        <f t="shared" si="6"/>
        <v>0</v>
      </c>
      <c r="L66" s="9">
        <f t="shared" si="6"/>
        <v>0</v>
      </c>
      <c r="M66" s="9">
        <f t="shared" si="6"/>
        <v>0</v>
      </c>
      <c r="N66" s="9">
        <f t="shared" si="6"/>
        <v>0</v>
      </c>
      <c r="O66" s="9">
        <f t="shared" si="6"/>
        <v>0</v>
      </c>
    </row>
    <row r="67" spans="2:15">
      <c r="B67" s="5">
        <v>3200</v>
      </c>
      <c r="C67" s="5" t="s">
        <v>235</v>
      </c>
      <c r="D67" s="10"/>
      <c r="E67" s="10"/>
      <c r="F67" s="10"/>
      <c r="G67" s="10"/>
      <c r="H67" s="10"/>
      <c r="I67" s="10"/>
      <c r="J67" s="10"/>
      <c r="K67" s="10"/>
      <c r="L67" s="10"/>
      <c r="M67" s="10"/>
      <c r="N67" s="10"/>
      <c r="O67" s="10"/>
    </row>
    <row r="68" spans="2:15">
      <c r="B68" s="5">
        <v>3260</v>
      </c>
      <c r="C68" s="5" t="s">
        <v>236</v>
      </c>
      <c r="D68" s="10"/>
      <c r="E68" s="10"/>
      <c r="F68" s="10"/>
      <c r="G68" s="10"/>
      <c r="H68" s="10"/>
      <c r="I68" s="10"/>
      <c r="J68" s="10"/>
      <c r="K68" s="10"/>
      <c r="L68" s="10"/>
      <c r="M68" s="10"/>
      <c r="N68" s="10"/>
      <c r="O68" s="10"/>
    </row>
    <row r="69" spans="2:15" s="2" customFormat="1">
      <c r="B69" s="5" t="s">
        <v>237</v>
      </c>
      <c r="C69" s="6"/>
      <c r="D69" s="9">
        <f>SUM(D70:D72)</f>
        <v>0</v>
      </c>
      <c r="E69" s="9">
        <f t="shared" ref="E69:O69" si="7">SUM(E70:E72)</f>
        <v>0</v>
      </c>
      <c r="F69" s="9">
        <f t="shared" si="7"/>
        <v>0</v>
      </c>
      <c r="G69" s="9">
        <f t="shared" si="7"/>
        <v>0</v>
      </c>
      <c r="H69" s="9">
        <f t="shared" si="7"/>
        <v>0</v>
      </c>
      <c r="I69" s="9">
        <f t="shared" si="7"/>
        <v>0</v>
      </c>
      <c r="J69" s="9">
        <f t="shared" si="7"/>
        <v>0</v>
      </c>
      <c r="K69" s="9">
        <f t="shared" si="7"/>
        <v>0</v>
      </c>
      <c r="L69" s="9">
        <f t="shared" si="7"/>
        <v>0</v>
      </c>
      <c r="M69" s="9">
        <f t="shared" si="7"/>
        <v>0</v>
      </c>
      <c r="N69" s="9">
        <f t="shared" si="7"/>
        <v>0</v>
      </c>
      <c r="O69" s="9">
        <f t="shared" si="7"/>
        <v>0</v>
      </c>
    </row>
    <row r="70" spans="2:15">
      <c r="B70" s="5">
        <v>3400</v>
      </c>
      <c r="C70" s="5" t="s">
        <v>238</v>
      </c>
      <c r="D70" s="10"/>
      <c r="E70" s="10"/>
      <c r="F70" s="10"/>
      <c r="G70" s="10"/>
      <c r="H70" s="10"/>
      <c r="I70" s="10"/>
      <c r="J70" s="10"/>
      <c r="K70" s="10"/>
      <c r="L70" s="10"/>
      <c r="M70" s="10"/>
      <c r="N70" s="10"/>
      <c r="O70" s="10"/>
    </row>
    <row r="71" spans="2:15">
      <c r="B71" s="5">
        <v>3420</v>
      </c>
      <c r="C71" s="5" t="s">
        <v>239</v>
      </c>
      <c r="D71" s="10"/>
      <c r="E71" s="10"/>
      <c r="F71" s="10"/>
      <c r="G71" s="10"/>
      <c r="H71" s="10"/>
      <c r="I71" s="10"/>
      <c r="J71" s="10"/>
      <c r="K71" s="10"/>
      <c r="L71" s="10"/>
      <c r="M71" s="10"/>
      <c r="N71" s="10"/>
      <c r="O71" s="10"/>
    </row>
    <row r="72" spans="2:15">
      <c r="B72" s="5">
        <v>3500</v>
      </c>
      <c r="C72" s="5" t="s">
        <v>240</v>
      </c>
      <c r="D72" s="10"/>
      <c r="E72" s="10"/>
      <c r="F72" s="10"/>
      <c r="G72" s="10"/>
      <c r="H72" s="10"/>
      <c r="I72" s="10"/>
      <c r="J72" s="10"/>
      <c r="K72" s="10"/>
      <c r="L72" s="10"/>
      <c r="M72" s="10"/>
      <c r="N72" s="10"/>
      <c r="O72" s="10"/>
    </row>
    <row r="73" spans="2:15">
      <c r="B73" s="5"/>
      <c r="C73" s="5"/>
      <c r="D73" s="10"/>
      <c r="E73" s="10"/>
      <c r="F73" s="10"/>
      <c r="G73" s="10"/>
      <c r="H73" s="10"/>
      <c r="I73" s="10"/>
      <c r="J73" s="10"/>
      <c r="K73" s="10"/>
      <c r="L73" s="10"/>
      <c r="M73" s="10"/>
      <c r="N73" s="10"/>
      <c r="O73" s="10"/>
    </row>
    <row r="74" spans="2:15" s="2" customFormat="1">
      <c r="B74" s="5" t="s">
        <v>241</v>
      </c>
      <c r="C74" s="6"/>
      <c r="D74" s="9">
        <f>D75</f>
        <v>0</v>
      </c>
      <c r="E74" s="9">
        <f t="shared" ref="E74:O74" si="8">E75</f>
        <v>0</v>
      </c>
      <c r="F74" s="9">
        <f t="shared" si="8"/>
        <v>0</v>
      </c>
      <c r="G74" s="9">
        <f t="shared" si="8"/>
        <v>0</v>
      </c>
      <c r="H74" s="9">
        <f t="shared" si="8"/>
        <v>0</v>
      </c>
      <c r="I74" s="9">
        <f t="shared" si="8"/>
        <v>0</v>
      </c>
      <c r="J74" s="9">
        <f t="shared" si="8"/>
        <v>0</v>
      </c>
      <c r="K74" s="9">
        <f t="shared" si="8"/>
        <v>0</v>
      </c>
      <c r="L74" s="9">
        <f t="shared" si="8"/>
        <v>0</v>
      </c>
      <c r="M74" s="9">
        <f t="shared" si="8"/>
        <v>0</v>
      </c>
      <c r="N74" s="9">
        <f t="shared" si="8"/>
        <v>0</v>
      </c>
      <c r="O74" s="9">
        <f t="shared" si="8"/>
        <v>0</v>
      </c>
    </row>
    <row r="75" spans="2:15">
      <c r="B75" s="5">
        <v>3800</v>
      </c>
      <c r="C75" s="5" t="s">
        <v>242</v>
      </c>
      <c r="D75" s="10"/>
      <c r="E75" s="10"/>
      <c r="F75" s="10"/>
      <c r="G75" s="10"/>
      <c r="H75" s="10"/>
      <c r="I75" s="10"/>
      <c r="J75" s="10"/>
      <c r="K75" s="10"/>
      <c r="L75" s="10"/>
      <c r="M75" s="10"/>
      <c r="N75" s="10"/>
      <c r="O75" s="10"/>
    </row>
    <row r="76" spans="2:15">
      <c r="B76" s="5"/>
      <c r="C76" s="5"/>
      <c r="D76" s="10"/>
    </row>
    <row r="77" spans="2:15" s="2" customFormat="1">
      <c r="B77" s="5" t="s">
        <v>243</v>
      </c>
      <c r="C77" s="6"/>
    </row>
    <row r="78" spans="2:15" s="2" customFormat="1">
      <c r="B78" s="5" t="s">
        <v>244</v>
      </c>
      <c r="C78" s="6"/>
      <c r="D78" s="9">
        <f>SUM(D79:D83)</f>
        <v>0</v>
      </c>
      <c r="E78" s="9">
        <f t="shared" ref="E78:O78" si="9">SUM(E79:E83)</f>
        <v>0</v>
      </c>
      <c r="F78" s="9">
        <f t="shared" si="9"/>
        <v>0</v>
      </c>
      <c r="G78" s="9">
        <f t="shared" si="9"/>
        <v>0</v>
      </c>
      <c r="H78" s="9">
        <f t="shared" si="9"/>
        <v>0</v>
      </c>
      <c r="I78" s="9">
        <f t="shared" si="9"/>
        <v>0</v>
      </c>
      <c r="J78" s="9">
        <f t="shared" si="9"/>
        <v>0</v>
      </c>
      <c r="K78" s="9">
        <f t="shared" si="9"/>
        <v>0</v>
      </c>
      <c r="L78" s="9">
        <f t="shared" si="9"/>
        <v>0</v>
      </c>
      <c r="M78" s="9">
        <f t="shared" si="9"/>
        <v>0</v>
      </c>
      <c r="N78" s="9">
        <f t="shared" si="9"/>
        <v>0</v>
      </c>
      <c r="O78" s="9">
        <f t="shared" si="9"/>
        <v>0</v>
      </c>
    </row>
    <row r="79" spans="2:15">
      <c r="B79" s="5">
        <v>4000</v>
      </c>
      <c r="C79" s="5" t="s">
        <v>245</v>
      </c>
      <c r="D79" s="10"/>
      <c r="E79" s="10"/>
      <c r="F79" s="10"/>
      <c r="G79" s="10"/>
      <c r="H79" s="10"/>
      <c r="I79" s="10"/>
      <c r="J79" s="10"/>
      <c r="K79" s="10"/>
      <c r="L79" s="10"/>
      <c r="M79" s="10"/>
      <c r="N79" s="10"/>
      <c r="O79" s="10"/>
    </row>
    <row r="80" spans="2:15">
      <c r="B80" s="5">
        <v>4100</v>
      </c>
      <c r="C80" s="5" t="s">
        <v>246</v>
      </c>
      <c r="D80" s="10"/>
      <c r="E80" s="10"/>
      <c r="F80" s="10"/>
      <c r="G80" s="10"/>
      <c r="H80" s="10"/>
      <c r="I80" s="10"/>
      <c r="J80" s="10"/>
      <c r="K80" s="10"/>
      <c r="L80" s="10"/>
      <c r="M80" s="10"/>
      <c r="N80" s="10"/>
      <c r="O80" s="10"/>
    </row>
    <row r="81" spans="2:15">
      <c r="B81" s="5">
        <v>4200</v>
      </c>
      <c r="C81" s="5" t="s">
        <v>247</v>
      </c>
      <c r="D81" s="10"/>
      <c r="E81" s="10"/>
      <c r="F81" s="10"/>
      <c r="G81" s="10"/>
      <c r="H81" s="10"/>
      <c r="I81" s="10"/>
      <c r="J81" s="10"/>
      <c r="K81" s="10"/>
      <c r="L81" s="10"/>
      <c r="M81" s="10"/>
      <c r="N81" s="10"/>
      <c r="O81" s="10"/>
    </row>
    <row r="82" spans="2:15">
      <c r="B82" s="5">
        <v>4300</v>
      </c>
      <c r="C82" s="5" t="s">
        <v>248</v>
      </c>
      <c r="D82" s="10"/>
      <c r="E82" s="10"/>
      <c r="F82" s="10"/>
      <c r="G82" s="10"/>
      <c r="H82" s="10"/>
      <c r="I82" s="10"/>
      <c r="J82" s="10"/>
      <c r="K82" s="10"/>
      <c r="L82" s="10"/>
      <c r="M82" s="10"/>
      <c r="N82" s="10"/>
      <c r="O82" s="10"/>
    </row>
    <row r="83" spans="2:15">
      <c r="B83" s="5">
        <v>4400</v>
      </c>
      <c r="C83" s="5" t="s">
        <v>249</v>
      </c>
      <c r="D83" s="10"/>
      <c r="E83" s="10"/>
      <c r="F83" s="10"/>
      <c r="G83" s="10"/>
      <c r="H83" s="10"/>
      <c r="I83" s="10"/>
      <c r="J83" s="10"/>
      <c r="K83" s="10"/>
      <c r="L83" s="10"/>
      <c r="M83" s="10"/>
      <c r="N83" s="10"/>
      <c r="O83" s="10"/>
    </row>
    <row r="84" spans="2:15">
      <c r="B84" s="5"/>
      <c r="C84" s="5"/>
      <c r="D84" s="10"/>
      <c r="E84" s="10"/>
      <c r="F84" s="10"/>
      <c r="G84" s="10"/>
      <c r="H84" s="10"/>
      <c r="I84" s="10"/>
      <c r="J84" s="10"/>
      <c r="K84" s="10"/>
      <c r="L84" s="10"/>
      <c r="M84" s="10"/>
      <c r="N84" s="10"/>
      <c r="O84" s="10"/>
    </row>
    <row r="85" spans="2:15" s="2" customFormat="1">
      <c r="B85" s="5" t="s">
        <v>250</v>
      </c>
      <c r="C85" s="6"/>
      <c r="D85" s="9">
        <f>SUM(D86:D89)</f>
        <v>0</v>
      </c>
      <c r="E85" s="9">
        <f t="shared" ref="E85:O85" si="10">SUM(E86:E89)</f>
        <v>0</v>
      </c>
      <c r="F85" s="9">
        <f t="shared" si="10"/>
        <v>0</v>
      </c>
      <c r="G85" s="9">
        <f t="shared" si="10"/>
        <v>0</v>
      </c>
      <c r="H85" s="9">
        <f t="shared" si="10"/>
        <v>0</v>
      </c>
      <c r="I85" s="9">
        <f t="shared" si="10"/>
        <v>0</v>
      </c>
      <c r="J85" s="9">
        <f t="shared" si="10"/>
        <v>0</v>
      </c>
      <c r="K85" s="9">
        <f t="shared" si="10"/>
        <v>0</v>
      </c>
      <c r="L85" s="9">
        <f t="shared" si="10"/>
        <v>0</v>
      </c>
      <c r="M85" s="9">
        <f t="shared" si="10"/>
        <v>0</v>
      </c>
      <c r="N85" s="9">
        <f t="shared" si="10"/>
        <v>0</v>
      </c>
      <c r="O85" s="9">
        <f t="shared" si="10"/>
        <v>0</v>
      </c>
    </row>
    <row r="86" spans="2:15">
      <c r="B86" s="5">
        <v>4000</v>
      </c>
      <c r="C86" s="5" t="s">
        <v>251</v>
      </c>
      <c r="D86" s="10"/>
      <c r="E86" s="10"/>
      <c r="F86" s="10"/>
      <c r="G86" s="10"/>
      <c r="H86" s="10"/>
      <c r="I86" s="10"/>
      <c r="J86" s="10"/>
      <c r="K86" s="10"/>
      <c r="L86" s="10"/>
      <c r="M86" s="10"/>
      <c r="N86" s="10"/>
      <c r="O86" s="10"/>
    </row>
    <row r="87" spans="2:15">
      <c r="B87" s="5">
        <v>4100</v>
      </c>
      <c r="C87" s="5" t="s">
        <v>246</v>
      </c>
      <c r="D87" s="10"/>
      <c r="E87" s="10"/>
      <c r="F87" s="10"/>
      <c r="G87" s="10"/>
      <c r="H87" s="10"/>
      <c r="I87" s="10"/>
      <c r="J87" s="10"/>
      <c r="K87" s="10"/>
      <c r="L87" s="10"/>
      <c r="M87" s="10"/>
      <c r="N87" s="10"/>
      <c r="O87" s="10"/>
    </row>
    <row r="88" spans="2:15">
      <c r="B88" s="5">
        <v>4200</v>
      </c>
      <c r="C88" s="5" t="s">
        <v>252</v>
      </c>
      <c r="D88" s="10"/>
      <c r="E88" s="10"/>
      <c r="F88" s="10"/>
      <c r="G88" s="10"/>
      <c r="H88" s="10"/>
      <c r="I88" s="10"/>
      <c r="J88" s="10"/>
      <c r="K88" s="10"/>
      <c r="L88" s="10"/>
      <c r="M88" s="10"/>
      <c r="N88" s="10"/>
      <c r="O88" s="10"/>
    </row>
    <row r="89" spans="2:15">
      <c r="B89" s="5">
        <v>4300</v>
      </c>
      <c r="C89" s="5" t="s">
        <v>248</v>
      </c>
      <c r="D89" s="10"/>
      <c r="E89" s="10"/>
      <c r="F89" s="10"/>
      <c r="G89" s="10"/>
      <c r="H89" s="10"/>
      <c r="I89" s="10"/>
      <c r="J89" s="10"/>
      <c r="K89" s="10"/>
      <c r="L89" s="10"/>
      <c r="M89" s="10"/>
      <c r="N89" s="10"/>
      <c r="O89" s="10"/>
    </row>
    <row r="90" spans="2:15">
      <c r="B90" s="5"/>
      <c r="C90" s="5"/>
      <c r="D90" s="10"/>
      <c r="E90" s="10"/>
      <c r="F90" s="10"/>
      <c r="G90" s="10"/>
      <c r="H90" s="10"/>
      <c r="I90" s="10"/>
      <c r="J90" s="10"/>
      <c r="K90" s="10"/>
      <c r="L90" s="10"/>
      <c r="M90" s="10"/>
      <c r="N90" s="10"/>
      <c r="O90" s="10"/>
    </row>
    <row r="91" spans="2:15" s="2" customFormat="1">
      <c r="B91" s="5" t="s">
        <v>253</v>
      </c>
      <c r="C91" s="6"/>
      <c r="D91" s="9">
        <f>SUM(D92:D95)</f>
        <v>0</v>
      </c>
      <c r="E91" s="9">
        <f t="shared" ref="E91:O91" si="11">SUM(E92:E95)</f>
        <v>0</v>
      </c>
      <c r="F91" s="9">
        <f t="shared" si="11"/>
        <v>0</v>
      </c>
      <c r="G91" s="9">
        <f t="shared" si="11"/>
        <v>0</v>
      </c>
      <c r="H91" s="9">
        <f t="shared" si="11"/>
        <v>0</v>
      </c>
      <c r="I91" s="9">
        <f t="shared" si="11"/>
        <v>0</v>
      </c>
      <c r="J91" s="9">
        <f t="shared" si="11"/>
        <v>0</v>
      </c>
      <c r="K91" s="9">
        <f t="shared" si="11"/>
        <v>0</v>
      </c>
      <c r="L91" s="9">
        <f t="shared" si="11"/>
        <v>0</v>
      </c>
      <c r="M91" s="9">
        <f t="shared" si="11"/>
        <v>0</v>
      </c>
      <c r="N91" s="9">
        <f t="shared" si="11"/>
        <v>0</v>
      </c>
      <c r="O91" s="9">
        <f t="shared" si="11"/>
        <v>0</v>
      </c>
    </row>
    <row r="92" spans="2:15">
      <c r="B92" s="5">
        <v>4000</v>
      </c>
      <c r="C92" s="5" t="s">
        <v>254</v>
      </c>
      <c r="D92" s="10"/>
      <c r="E92" s="10"/>
      <c r="F92" s="10"/>
      <c r="G92" s="10"/>
      <c r="H92" s="10"/>
      <c r="I92" s="10"/>
      <c r="J92" s="10"/>
      <c r="K92" s="10"/>
      <c r="L92" s="10"/>
      <c r="M92" s="10"/>
      <c r="N92" s="10"/>
      <c r="O92" s="10"/>
    </row>
    <row r="93" spans="2:15">
      <c r="B93" s="5">
        <v>4010</v>
      </c>
      <c r="C93" s="5" t="s">
        <v>255</v>
      </c>
      <c r="D93" s="10"/>
      <c r="E93" s="10"/>
      <c r="F93" s="10"/>
      <c r="G93" s="10"/>
      <c r="H93" s="10"/>
      <c r="I93" s="10"/>
      <c r="J93" s="10"/>
      <c r="K93" s="10"/>
      <c r="L93" s="10"/>
      <c r="M93" s="10"/>
      <c r="N93" s="10"/>
      <c r="O93" s="10"/>
    </row>
    <row r="94" spans="2:15">
      <c r="B94" s="5">
        <v>4200</v>
      </c>
      <c r="C94" s="5" t="s">
        <v>256</v>
      </c>
      <c r="D94" s="10"/>
      <c r="E94" s="10"/>
      <c r="F94" s="10"/>
      <c r="G94" s="10"/>
      <c r="H94" s="10"/>
      <c r="I94" s="10"/>
      <c r="J94" s="10"/>
      <c r="K94" s="10"/>
      <c r="L94" s="10"/>
      <c r="M94" s="10"/>
      <c r="N94" s="10"/>
      <c r="O94" s="10"/>
    </row>
    <row r="95" spans="2:15">
      <c r="B95" s="5">
        <v>4300</v>
      </c>
      <c r="C95" s="5" t="s">
        <v>248</v>
      </c>
      <c r="D95" s="10"/>
      <c r="E95" s="10"/>
      <c r="F95" s="10"/>
      <c r="G95" s="10"/>
      <c r="H95" s="10"/>
      <c r="I95" s="10"/>
      <c r="J95" s="10"/>
      <c r="K95" s="10"/>
      <c r="L95" s="10"/>
      <c r="M95" s="10"/>
      <c r="N95" s="10"/>
      <c r="O95" s="10"/>
    </row>
    <row r="96" spans="2:15">
      <c r="B96" s="5"/>
      <c r="C96" s="5"/>
      <c r="D96" s="10"/>
      <c r="E96" s="10"/>
      <c r="F96" s="10"/>
      <c r="G96" s="10"/>
      <c r="H96" s="10"/>
      <c r="I96" s="10"/>
      <c r="J96" s="10"/>
      <c r="K96" s="10"/>
      <c r="L96" s="10"/>
      <c r="M96" s="10"/>
      <c r="N96" s="10"/>
      <c r="O96" s="10"/>
    </row>
    <row r="97" spans="2:15" s="2" customFormat="1">
      <c r="B97" s="5" t="s">
        <v>257</v>
      </c>
      <c r="C97" s="6"/>
      <c r="D97" s="9">
        <f>SUM(D98:D100)</f>
        <v>0</v>
      </c>
      <c r="E97" s="9">
        <f t="shared" ref="E97:O97" si="12">SUM(E98:E100)</f>
        <v>0</v>
      </c>
      <c r="F97" s="9">
        <f t="shared" si="12"/>
        <v>0</v>
      </c>
      <c r="G97" s="9">
        <f t="shared" si="12"/>
        <v>0</v>
      </c>
      <c r="H97" s="9">
        <f t="shared" si="12"/>
        <v>0</v>
      </c>
      <c r="I97" s="9">
        <f t="shared" si="12"/>
        <v>0</v>
      </c>
      <c r="J97" s="9">
        <f t="shared" si="12"/>
        <v>0</v>
      </c>
      <c r="K97" s="9">
        <f t="shared" si="12"/>
        <v>0</v>
      </c>
      <c r="L97" s="9">
        <f t="shared" si="12"/>
        <v>0</v>
      </c>
      <c r="M97" s="9">
        <f t="shared" si="12"/>
        <v>0</v>
      </c>
      <c r="N97" s="9">
        <f t="shared" si="12"/>
        <v>0</v>
      </c>
      <c r="O97" s="9">
        <f t="shared" si="12"/>
        <v>0</v>
      </c>
    </row>
    <row r="98" spans="2:15">
      <c r="B98" s="5">
        <v>4000</v>
      </c>
      <c r="C98" s="5" t="s">
        <v>258</v>
      </c>
      <c r="D98" s="10"/>
      <c r="E98" s="10"/>
      <c r="F98" s="10"/>
      <c r="G98" s="10"/>
      <c r="H98" s="10"/>
      <c r="I98" s="10"/>
      <c r="J98" s="10"/>
      <c r="K98" s="10"/>
      <c r="L98" s="10"/>
      <c r="M98" s="10"/>
      <c r="N98" s="10"/>
      <c r="O98" s="10"/>
    </row>
    <row r="99" spans="2:15">
      <c r="B99" s="5">
        <v>4200</v>
      </c>
      <c r="C99" s="5" t="s">
        <v>259</v>
      </c>
      <c r="D99" s="10"/>
    </row>
    <row r="100" spans="2:15">
      <c r="B100" s="5">
        <v>4300</v>
      </c>
      <c r="C100" s="5" t="s">
        <v>248</v>
      </c>
      <c r="D100" s="10"/>
    </row>
    <row r="101" spans="2:15">
      <c r="B101" s="5"/>
      <c r="C101" s="5"/>
      <c r="D101" s="10"/>
    </row>
    <row r="102" spans="2:15" s="2" customFormat="1">
      <c r="B102" s="5" t="s">
        <v>260</v>
      </c>
      <c r="C102" s="6"/>
      <c r="D102" s="9"/>
    </row>
    <row r="103" spans="2:15" s="2" customFormat="1">
      <c r="B103" s="5" t="s">
        <v>261</v>
      </c>
      <c r="C103" s="6"/>
      <c r="D103" s="9">
        <f>SUM(D104,D118,D124,D127,D130,D137,D140,D141,D142,D147,D148,D149,D152)</f>
        <v>60232</v>
      </c>
      <c r="E103" s="9">
        <f t="shared" ref="E103:O103" si="13">SUM(E104,E118,E124,E127,E130,E137,E140,E141,E142,E147,E148,E149,E152)</f>
        <v>59867</v>
      </c>
      <c r="F103" s="9">
        <f t="shared" si="13"/>
        <v>56904</v>
      </c>
      <c r="G103" s="9">
        <f t="shared" si="13"/>
        <v>65740</v>
      </c>
      <c r="H103" s="9">
        <f t="shared" si="13"/>
        <v>56123</v>
      </c>
      <c r="I103" s="9">
        <f t="shared" si="13"/>
        <v>46597</v>
      </c>
      <c r="J103" s="9">
        <f t="shared" si="13"/>
        <v>52303</v>
      </c>
      <c r="K103" s="9">
        <f t="shared" si="13"/>
        <v>55419</v>
      </c>
      <c r="L103" s="9">
        <f t="shared" si="13"/>
        <v>69253</v>
      </c>
      <c r="M103" s="9">
        <f t="shared" si="13"/>
        <v>0</v>
      </c>
      <c r="N103" s="9">
        <f t="shared" si="13"/>
        <v>0</v>
      </c>
      <c r="O103" s="9">
        <f t="shared" si="13"/>
        <v>0</v>
      </c>
    </row>
    <row r="104" spans="2:15">
      <c r="B104" s="5">
        <v>5000</v>
      </c>
      <c r="C104" s="5" t="s">
        <v>262</v>
      </c>
      <c r="D104" s="13">
        <v>60232</v>
      </c>
      <c r="E104" s="13">
        <v>59867</v>
      </c>
      <c r="F104" s="13">
        <v>56904</v>
      </c>
      <c r="G104" s="13">
        <v>65740</v>
      </c>
      <c r="H104" s="13">
        <v>56123</v>
      </c>
      <c r="I104" s="13">
        <v>46597</v>
      </c>
      <c r="J104" s="13">
        <v>52303</v>
      </c>
      <c r="K104" s="13">
        <v>55419</v>
      </c>
      <c r="L104" s="13">
        <v>69253</v>
      </c>
      <c r="M104" s="13">
        <f t="shared" ref="M104:O104" si="14">SUM(M105:M117)</f>
        <v>0</v>
      </c>
      <c r="N104" s="13">
        <f t="shared" si="14"/>
        <v>0</v>
      </c>
      <c r="O104" s="13">
        <f t="shared" si="14"/>
        <v>0</v>
      </c>
    </row>
    <row r="105" spans="2:15">
      <c r="B105" s="3">
        <v>5001</v>
      </c>
      <c r="C105" s="4" t="s">
        <v>263</v>
      </c>
      <c r="D105" s="10"/>
      <c r="E105" s="10"/>
      <c r="F105" s="10"/>
      <c r="G105" s="10"/>
      <c r="H105" s="10"/>
      <c r="I105" s="10"/>
      <c r="J105" s="10"/>
      <c r="K105" s="10"/>
      <c r="L105" s="10"/>
      <c r="M105" s="10"/>
      <c r="N105" s="10"/>
      <c r="O105" s="10"/>
    </row>
    <row r="106" spans="2:15">
      <c r="B106" s="3">
        <v>5010</v>
      </c>
      <c r="C106" s="4" t="s">
        <v>264</v>
      </c>
      <c r="D106" s="10"/>
      <c r="E106" s="10"/>
      <c r="F106" s="10"/>
      <c r="G106" s="10"/>
      <c r="H106" s="10"/>
      <c r="I106" s="10"/>
      <c r="J106" s="10"/>
      <c r="K106" s="10"/>
      <c r="L106" s="10"/>
      <c r="M106" s="10"/>
      <c r="N106" s="10"/>
      <c r="O106" s="10"/>
    </row>
    <row r="107" spans="2:15">
      <c r="B107" s="3">
        <v>5020</v>
      </c>
      <c r="C107" s="4" t="s">
        <v>265</v>
      </c>
      <c r="D107" s="10"/>
      <c r="E107" s="10"/>
      <c r="F107" s="10"/>
      <c r="G107" s="10"/>
      <c r="H107" s="10"/>
      <c r="I107" s="10"/>
      <c r="J107" s="10"/>
      <c r="K107" s="10"/>
      <c r="L107" s="10"/>
      <c r="M107" s="10"/>
      <c r="N107" s="10"/>
      <c r="O107" s="10"/>
    </row>
    <row r="108" spans="2:15">
      <c r="B108" s="3">
        <v>5025</v>
      </c>
      <c r="C108" s="4" t="s">
        <v>266</v>
      </c>
      <c r="D108" s="10"/>
      <c r="E108" s="10"/>
      <c r="F108" s="10"/>
      <c r="G108" s="10"/>
      <c r="H108" s="10"/>
      <c r="I108" s="10"/>
      <c r="J108" s="10"/>
      <c r="K108" s="10"/>
      <c r="L108" s="10"/>
      <c r="M108" s="10"/>
      <c r="N108" s="10"/>
      <c r="O108" s="10"/>
    </row>
    <row r="109" spans="2:15">
      <c r="B109" s="3">
        <v>5030</v>
      </c>
      <c r="C109" s="4" t="s">
        <v>267</v>
      </c>
      <c r="D109" s="10"/>
      <c r="E109" s="10"/>
      <c r="F109" s="10"/>
      <c r="G109" s="10"/>
      <c r="H109" s="10"/>
      <c r="I109" s="10"/>
      <c r="J109" s="10"/>
      <c r="K109" s="10"/>
      <c r="L109" s="10"/>
      <c r="M109" s="10"/>
      <c r="N109" s="10"/>
      <c r="O109" s="10"/>
    </row>
    <row r="110" spans="2:15">
      <c r="B110" s="3">
        <v>5040</v>
      </c>
      <c r="C110" s="4" t="s">
        <v>268</v>
      </c>
      <c r="D110" s="10"/>
      <c r="E110" s="10"/>
      <c r="F110" s="10"/>
      <c r="G110" s="10"/>
      <c r="H110" s="10"/>
      <c r="I110" s="10"/>
      <c r="J110" s="10"/>
      <c r="K110" s="10"/>
      <c r="L110" s="10"/>
      <c r="M110" s="10"/>
      <c r="N110" s="10"/>
      <c r="O110" s="10"/>
    </row>
    <row r="111" spans="2:15">
      <c r="B111" s="3">
        <v>5045</v>
      </c>
      <c r="C111" s="4" t="s">
        <v>269</v>
      </c>
      <c r="D111" s="10"/>
      <c r="E111" s="10"/>
      <c r="F111" s="10"/>
      <c r="G111" s="10"/>
      <c r="H111" s="10"/>
      <c r="I111" s="10"/>
      <c r="J111" s="10"/>
      <c r="K111" s="10"/>
      <c r="L111" s="10"/>
      <c r="M111" s="10"/>
      <c r="N111" s="10"/>
      <c r="O111" s="10"/>
    </row>
    <row r="112" spans="2:15">
      <c r="B112" s="3">
        <v>5050</v>
      </c>
      <c r="C112" s="4" t="s">
        <v>270</v>
      </c>
      <c r="D112" s="10"/>
      <c r="E112" s="10"/>
      <c r="F112" s="10"/>
      <c r="G112" s="10"/>
      <c r="H112" s="10"/>
      <c r="I112" s="10"/>
      <c r="J112" s="10"/>
      <c r="K112" s="10"/>
      <c r="L112" s="10"/>
      <c r="M112" s="10"/>
      <c r="N112" s="10"/>
      <c r="O112" s="10"/>
    </row>
    <row r="113" spans="2:15">
      <c r="B113" s="3">
        <v>5060</v>
      </c>
      <c r="C113" s="4" t="s">
        <v>271</v>
      </c>
      <c r="D113" s="10"/>
      <c r="E113" s="10"/>
      <c r="F113" s="10"/>
      <c r="G113" s="10"/>
      <c r="H113" s="10"/>
      <c r="I113" s="10"/>
      <c r="J113" s="10"/>
      <c r="K113" s="10"/>
      <c r="L113" s="10"/>
      <c r="M113" s="10"/>
      <c r="N113" s="10"/>
      <c r="O113" s="10"/>
    </row>
    <row r="114" spans="2:15">
      <c r="B114" s="3">
        <v>5070</v>
      </c>
      <c r="C114" s="4" t="s">
        <v>272</v>
      </c>
      <c r="D114" s="10"/>
      <c r="E114" s="10"/>
      <c r="F114" s="10"/>
      <c r="G114" s="10"/>
      <c r="H114" s="10"/>
      <c r="I114" s="10"/>
      <c r="J114" s="10"/>
      <c r="K114" s="10"/>
      <c r="L114" s="10"/>
      <c r="M114" s="10"/>
      <c r="N114" s="10"/>
      <c r="O114" s="10"/>
    </row>
    <row r="115" spans="2:15">
      <c r="B115" s="3">
        <v>5080</v>
      </c>
      <c r="C115" s="4" t="s">
        <v>273</v>
      </c>
      <c r="D115" s="10"/>
      <c r="E115" s="10"/>
      <c r="F115" s="10"/>
      <c r="G115" s="10"/>
      <c r="H115" s="10"/>
      <c r="I115" s="10"/>
      <c r="J115" s="10"/>
      <c r="K115" s="10"/>
      <c r="L115" s="10"/>
      <c r="M115" s="10"/>
      <c r="N115" s="10"/>
      <c r="O115" s="10"/>
    </row>
    <row r="116" spans="2:15">
      <c r="B116" s="3">
        <v>5095</v>
      </c>
      <c r="C116" s="4" t="s">
        <v>274</v>
      </c>
      <c r="D116" s="10"/>
      <c r="E116" s="10"/>
      <c r="F116" s="10"/>
      <c r="G116" s="10"/>
      <c r="H116" s="10"/>
      <c r="I116" s="10"/>
      <c r="J116" s="10"/>
      <c r="K116" s="10"/>
      <c r="L116" s="10"/>
      <c r="M116" s="10"/>
      <c r="N116" s="10"/>
      <c r="O116" s="10"/>
    </row>
    <row r="117" spans="2:15">
      <c r="B117" s="3">
        <v>5099</v>
      </c>
      <c r="C117" s="4" t="s">
        <v>275</v>
      </c>
      <c r="D117" s="10"/>
      <c r="E117" s="10"/>
      <c r="F117" s="10"/>
      <c r="G117" s="10"/>
      <c r="H117" s="10"/>
      <c r="I117" s="10"/>
      <c r="J117" s="10"/>
      <c r="K117" s="10"/>
      <c r="L117" s="10"/>
      <c r="M117" s="10"/>
      <c r="N117" s="10"/>
      <c r="O117" s="10"/>
    </row>
    <row r="118" spans="2:15">
      <c r="B118" s="5">
        <v>5100</v>
      </c>
      <c r="C118" s="5" t="s">
        <v>276</v>
      </c>
      <c r="D118" s="13">
        <f>SUM(D119:D123)</f>
        <v>0</v>
      </c>
      <c r="E118" s="13">
        <f t="shared" ref="E118:O118" si="15">SUM(E119:E123)</f>
        <v>0</v>
      </c>
      <c r="F118" s="13">
        <f t="shared" si="15"/>
        <v>0</v>
      </c>
      <c r="G118" s="13">
        <f t="shared" si="15"/>
        <v>0</v>
      </c>
      <c r="H118" s="13">
        <f t="shared" si="15"/>
        <v>0</v>
      </c>
      <c r="I118" s="13">
        <f t="shared" si="15"/>
        <v>0</v>
      </c>
      <c r="J118" s="13">
        <f t="shared" si="15"/>
        <v>0</v>
      </c>
      <c r="K118" s="13">
        <f t="shared" si="15"/>
        <v>0</v>
      </c>
      <c r="L118" s="13">
        <f t="shared" si="15"/>
        <v>0</v>
      </c>
      <c r="M118" s="13">
        <f t="shared" si="15"/>
        <v>0</v>
      </c>
      <c r="N118" s="13">
        <f t="shared" si="15"/>
        <v>0</v>
      </c>
      <c r="O118" s="13">
        <f t="shared" si="15"/>
        <v>0</v>
      </c>
    </row>
    <row r="119" spans="2:15">
      <c r="B119" s="3">
        <v>5105</v>
      </c>
      <c r="C119" s="4" t="s">
        <v>277</v>
      </c>
      <c r="D119" s="10"/>
      <c r="E119" s="10"/>
      <c r="F119" s="10"/>
      <c r="G119" s="10"/>
      <c r="H119" s="10"/>
      <c r="I119" s="10"/>
      <c r="J119" s="10"/>
      <c r="K119" s="10"/>
      <c r="L119" s="10"/>
      <c r="M119" s="10"/>
      <c r="N119" s="10"/>
      <c r="O119" s="10"/>
    </row>
    <row r="120" spans="2:15">
      <c r="B120" s="3">
        <v>5110</v>
      </c>
      <c r="C120" s="4" t="s">
        <v>278</v>
      </c>
      <c r="D120" s="10"/>
      <c r="E120" s="10"/>
      <c r="F120" s="10"/>
      <c r="G120" s="10"/>
      <c r="H120" s="10"/>
      <c r="I120" s="10"/>
      <c r="J120" s="10"/>
      <c r="K120" s="10"/>
      <c r="L120" s="10"/>
      <c r="M120" s="10"/>
      <c r="N120" s="10"/>
      <c r="O120" s="10"/>
    </row>
    <row r="121" spans="2:15">
      <c r="B121" s="3">
        <v>5115</v>
      </c>
      <c r="C121" s="4" t="s">
        <v>279</v>
      </c>
      <c r="D121" s="10"/>
      <c r="E121" s="10"/>
      <c r="F121" s="10"/>
      <c r="G121" s="10"/>
      <c r="H121" s="10"/>
      <c r="I121" s="10"/>
      <c r="J121" s="10"/>
      <c r="K121" s="10"/>
      <c r="L121" s="10"/>
      <c r="M121" s="10"/>
      <c r="N121" s="10"/>
      <c r="O121" s="10"/>
    </row>
    <row r="122" spans="2:15">
      <c r="B122" s="3">
        <v>5120</v>
      </c>
      <c r="C122" s="4" t="s">
        <v>280</v>
      </c>
      <c r="D122" s="10"/>
      <c r="E122" s="10"/>
      <c r="F122" s="10"/>
      <c r="G122" s="10"/>
      <c r="H122" s="10"/>
      <c r="I122" s="10"/>
      <c r="J122" s="10"/>
      <c r="K122" s="10"/>
      <c r="L122" s="10"/>
      <c r="M122" s="10"/>
      <c r="N122" s="10"/>
      <c r="O122" s="10"/>
    </row>
    <row r="123" spans="2:15">
      <c r="B123" s="3">
        <v>5130</v>
      </c>
      <c r="C123" s="4" t="s">
        <v>281</v>
      </c>
      <c r="D123" s="10"/>
      <c r="E123" s="10"/>
      <c r="F123" s="10"/>
      <c r="G123" s="10"/>
      <c r="H123" s="10"/>
      <c r="I123" s="10"/>
      <c r="J123" s="10"/>
      <c r="K123" s="10"/>
      <c r="L123" s="10"/>
      <c r="M123" s="10"/>
      <c r="N123" s="10"/>
      <c r="O123" s="10"/>
    </row>
    <row r="124" spans="2:15">
      <c r="B124" s="5">
        <v>5200</v>
      </c>
      <c r="C124" s="5" t="s">
        <v>282</v>
      </c>
      <c r="D124" s="13">
        <f>SUM(D125:D126)</f>
        <v>0</v>
      </c>
      <c r="E124" s="13">
        <f t="shared" ref="E124:O124" si="16">SUM(E125:E126)</f>
        <v>0</v>
      </c>
      <c r="F124" s="13">
        <f t="shared" si="16"/>
        <v>0</v>
      </c>
      <c r="G124" s="13">
        <f t="shared" si="16"/>
        <v>0</v>
      </c>
      <c r="H124" s="13">
        <f t="shared" si="16"/>
        <v>0</v>
      </c>
      <c r="I124" s="13">
        <f t="shared" si="16"/>
        <v>0</v>
      </c>
      <c r="J124" s="13">
        <f t="shared" si="16"/>
        <v>0</v>
      </c>
      <c r="K124" s="13">
        <f t="shared" si="16"/>
        <v>0</v>
      </c>
      <c r="L124" s="13">
        <f t="shared" si="16"/>
        <v>0</v>
      </c>
      <c r="M124" s="13">
        <f t="shared" si="16"/>
        <v>0</v>
      </c>
      <c r="N124" s="13">
        <f t="shared" si="16"/>
        <v>0</v>
      </c>
      <c r="O124" s="13">
        <f t="shared" si="16"/>
        <v>0</v>
      </c>
    </row>
    <row r="125" spans="2:15">
      <c r="B125" s="3">
        <v>5201</v>
      </c>
      <c r="C125" s="4" t="s">
        <v>283</v>
      </c>
      <c r="D125" s="10"/>
    </row>
    <row r="126" spans="2:15">
      <c r="B126" s="3">
        <v>5202</v>
      </c>
      <c r="C126" s="4" t="s">
        <v>284</v>
      </c>
      <c r="D126" s="10"/>
    </row>
    <row r="127" spans="2:15">
      <c r="B127" s="5">
        <v>5300</v>
      </c>
      <c r="C127" s="5" t="s">
        <v>285</v>
      </c>
      <c r="D127" s="13">
        <f>SUM(D128:D129)</f>
        <v>0</v>
      </c>
      <c r="E127" s="13">
        <f t="shared" ref="E127:O127" si="17">SUM(E128:E129)</f>
        <v>0</v>
      </c>
      <c r="F127" s="13">
        <f t="shared" si="17"/>
        <v>0</v>
      </c>
      <c r="G127" s="13">
        <f t="shared" si="17"/>
        <v>0</v>
      </c>
      <c r="H127" s="13">
        <f t="shared" si="17"/>
        <v>0</v>
      </c>
      <c r="I127" s="13">
        <f t="shared" si="17"/>
        <v>0</v>
      </c>
      <c r="J127" s="13">
        <f t="shared" si="17"/>
        <v>0</v>
      </c>
      <c r="K127" s="13">
        <f t="shared" si="17"/>
        <v>0</v>
      </c>
      <c r="L127" s="13">
        <f t="shared" si="17"/>
        <v>0</v>
      </c>
      <c r="M127" s="13">
        <f t="shared" si="17"/>
        <v>0</v>
      </c>
      <c r="N127" s="13">
        <f t="shared" si="17"/>
        <v>0</v>
      </c>
      <c r="O127" s="13">
        <f t="shared" si="17"/>
        <v>0</v>
      </c>
    </row>
    <row r="128" spans="2:15">
      <c r="B128" s="3">
        <v>5301</v>
      </c>
      <c r="C128" s="4" t="s">
        <v>286</v>
      </c>
      <c r="D128" s="10"/>
      <c r="E128" s="10"/>
      <c r="F128" s="10"/>
      <c r="G128" s="10"/>
      <c r="H128" s="10"/>
      <c r="I128" s="10"/>
      <c r="J128" s="10"/>
      <c r="K128" s="10"/>
      <c r="L128" s="10"/>
      <c r="M128" s="10"/>
      <c r="N128" s="10"/>
      <c r="O128" s="10"/>
    </row>
    <row r="129" spans="2:15">
      <c r="B129" s="3">
        <v>5302</v>
      </c>
      <c r="C129" s="4" t="s">
        <v>287</v>
      </c>
      <c r="D129" s="10"/>
      <c r="E129" s="10"/>
      <c r="F129" s="10"/>
      <c r="G129" s="10"/>
      <c r="H129" s="10"/>
      <c r="I129" s="10"/>
      <c r="J129" s="10"/>
      <c r="K129" s="10"/>
      <c r="L129" s="10"/>
      <c r="M129" s="10"/>
      <c r="N129" s="10"/>
      <c r="O129" s="10"/>
    </row>
    <row r="130" spans="2:15">
      <c r="B130" s="5">
        <v>5400</v>
      </c>
      <c r="C130" s="5" t="s">
        <v>288</v>
      </c>
      <c r="D130" s="13">
        <f>SUM(D131:D136)</f>
        <v>0</v>
      </c>
      <c r="E130" s="13">
        <f t="shared" ref="E130:O130" si="18">SUM(E131:E136)</f>
        <v>0</v>
      </c>
      <c r="F130" s="13">
        <f t="shared" si="18"/>
        <v>0</v>
      </c>
      <c r="G130" s="13">
        <f t="shared" si="18"/>
        <v>0</v>
      </c>
      <c r="H130" s="13">
        <f t="shared" si="18"/>
        <v>0</v>
      </c>
      <c r="I130" s="13">
        <f t="shared" si="18"/>
        <v>0</v>
      </c>
      <c r="J130" s="13">
        <f t="shared" si="18"/>
        <v>0</v>
      </c>
      <c r="K130" s="13">
        <f t="shared" si="18"/>
        <v>0</v>
      </c>
      <c r="L130" s="13">
        <f t="shared" si="18"/>
        <v>0</v>
      </c>
      <c r="M130" s="13">
        <f t="shared" si="18"/>
        <v>0</v>
      </c>
      <c r="N130" s="13">
        <f t="shared" si="18"/>
        <v>0</v>
      </c>
      <c r="O130" s="13">
        <f t="shared" si="18"/>
        <v>0</v>
      </c>
    </row>
    <row r="131" spans="2:15">
      <c r="B131" s="3">
        <v>5403</v>
      </c>
      <c r="C131" s="4" t="s">
        <v>289</v>
      </c>
      <c r="D131" s="10"/>
      <c r="E131" s="10"/>
      <c r="F131" s="10"/>
      <c r="G131" s="10"/>
      <c r="H131" s="10"/>
      <c r="I131" s="10"/>
      <c r="J131" s="10"/>
      <c r="K131" s="10"/>
      <c r="L131" s="10"/>
      <c r="M131" s="10"/>
      <c r="N131" s="10"/>
      <c r="O131" s="10"/>
    </row>
    <row r="132" spans="2:15">
      <c r="B132" s="3">
        <v>5404</v>
      </c>
      <c r="C132" s="4" t="s">
        <v>290</v>
      </c>
      <c r="D132" s="10"/>
      <c r="E132" s="10"/>
      <c r="F132" s="10"/>
      <c r="G132" s="10"/>
      <c r="H132" s="10"/>
      <c r="I132" s="10"/>
      <c r="J132" s="10"/>
      <c r="K132" s="10"/>
      <c r="L132" s="10"/>
      <c r="M132" s="10"/>
      <c r="N132" s="10"/>
      <c r="O132" s="10"/>
    </row>
    <row r="133" spans="2:15">
      <c r="B133" s="3">
        <v>5405</v>
      </c>
      <c r="C133" s="4" t="s">
        <v>291</v>
      </c>
      <c r="D133" s="10"/>
      <c r="E133" s="10"/>
      <c r="F133" s="10"/>
      <c r="G133" s="10"/>
      <c r="H133" s="10"/>
      <c r="I133" s="10"/>
      <c r="J133" s="10"/>
      <c r="K133" s="10"/>
      <c r="L133" s="10"/>
      <c r="M133" s="10"/>
      <c r="N133" s="10"/>
      <c r="O133" s="10"/>
    </row>
    <row r="134" spans="2:15">
      <c r="B134" s="3">
        <v>5410</v>
      </c>
      <c r="C134" s="4" t="s">
        <v>292</v>
      </c>
      <c r="D134" s="10"/>
      <c r="E134" s="10"/>
      <c r="F134" s="10"/>
      <c r="G134" s="10"/>
      <c r="H134" s="10"/>
      <c r="I134" s="10"/>
      <c r="J134" s="10"/>
      <c r="K134" s="10"/>
      <c r="L134" s="10"/>
      <c r="M134" s="10"/>
      <c r="N134" s="10"/>
      <c r="O134" s="10"/>
    </row>
    <row r="135" spans="2:15">
      <c r="B135" s="3">
        <v>5415</v>
      </c>
      <c r="C135" s="4" t="s">
        <v>293</v>
      </c>
      <c r="D135" s="10"/>
      <c r="E135" s="10"/>
      <c r="F135" s="10"/>
      <c r="G135" s="10"/>
      <c r="H135" s="10"/>
      <c r="I135" s="10"/>
      <c r="J135" s="10"/>
      <c r="K135" s="10"/>
      <c r="L135" s="10"/>
      <c r="M135" s="10"/>
      <c r="N135" s="10"/>
      <c r="O135" s="10"/>
    </row>
    <row r="136" spans="2:15">
      <c r="B136" s="3">
        <v>5420</v>
      </c>
      <c r="C136" s="4" t="s">
        <v>294</v>
      </c>
      <c r="D136" s="10"/>
      <c r="E136" s="10"/>
      <c r="F136" s="10"/>
      <c r="G136" s="10"/>
      <c r="H136" s="10"/>
      <c r="I136" s="10"/>
      <c r="J136" s="10"/>
      <c r="K136" s="10"/>
      <c r="L136" s="10"/>
      <c r="M136" s="10"/>
      <c r="N136" s="10"/>
      <c r="O136" s="10"/>
    </row>
    <row r="137" spans="2:15">
      <c r="B137" s="5">
        <v>5500</v>
      </c>
      <c r="C137" s="5" t="s">
        <v>9</v>
      </c>
      <c r="D137" s="13">
        <f>SUM(D138:D139)</f>
        <v>0</v>
      </c>
      <c r="E137" s="13">
        <f t="shared" ref="E137:O137" si="19">SUM(E138:E139)</f>
        <v>0</v>
      </c>
      <c r="F137" s="13">
        <f t="shared" si="19"/>
        <v>0</v>
      </c>
      <c r="G137" s="13">
        <f t="shared" si="19"/>
        <v>0</v>
      </c>
      <c r="H137" s="13">
        <f t="shared" si="19"/>
        <v>0</v>
      </c>
      <c r="I137" s="13">
        <f t="shared" si="19"/>
        <v>0</v>
      </c>
      <c r="J137" s="13">
        <f t="shared" si="19"/>
        <v>0</v>
      </c>
      <c r="K137" s="13">
        <f t="shared" si="19"/>
        <v>0</v>
      </c>
      <c r="L137" s="13">
        <f t="shared" si="19"/>
        <v>0</v>
      </c>
      <c r="M137" s="13">
        <f t="shared" si="19"/>
        <v>0</v>
      </c>
      <c r="N137" s="13">
        <f t="shared" si="19"/>
        <v>0</v>
      </c>
      <c r="O137" s="13">
        <f t="shared" si="19"/>
        <v>0</v>
      </c>
    </row>
    <row r="138" spans="2:15">
      <c r="B138" s="3">
        <v>5510</v>
      </c>
      <c r="C138" s="4" t="s">
        <v>295</v>
      </c>
      <c r="D138" s="10"/>
      <c r="E138" s="10"/>
      <c r="F138" s="10"/>
      <c r="G138" s="10"/>
      <c r="H138" s="10"/>
      <c r="I138" s="10"/>
      <c r="J138" s="10"/>
      <c r="K138" s="10"/>
      <c r="L138" s="10"/>
      <c r="M138" s="10"/>
      <c r="N138" s="10"/>
      <c r="O138" s="10"/>
    </row>
    <row r="139" spans="2:15">
      <c r="B139" s="3">
        <v>5520</v>
      </c>
      <c r="C139" s="4" t="s">
        <v>296</v>
      </c>
      <c r="D139" s="10"/>
      <c r="E139" s="10"/>
      <c r="F139" s="10"/>
      <c r="G139" s="10"/>
      <c r="H139" s="10"/>
      <c r="I139" s="10"/>
      <c r="J139" s="10"/>
      <c r="K139" s="10"/>
      <c r="L139" s="10"/>
      <c r="M139" s="10"/>
      <c r="N139" s="10"/>
      <c r="O139" s="10"/>
    </row>
    <row r="140" spans="2:15">
      <c r="B140" s="5">
        <v>5600</v>
      </c>
      <c r="C140" s="5" t="s">
        <v>297</v>
      </c>
      <c r="D140" s="10"/>
      <c r="E140" s="10"/>
      <c r="F140" s="10"/>
      <c r="G140" s="10"/>
      <c r="H140" s="10"/>
      <c r="I140" s="10"/>
      <c r="J140" s="10"/>
      <c r="K140" s="10"/>
      <c r="L140" s="10"/>
      <c r="M140" s="10"/>
      <c r="N140" s="10"/>
      <c r="O140" s="10"/>
    </row>
    <row r="141" spans="2:15">
      <c r="B141" s="5">
        <v>5700</v>
      </c>
      <c r="C141" s="5" t="s">
        <v>298</v>
      </c>
      <c r="D141" s="10"/>
      <c r="E141" s="10"/>
      <c r="F141" s="10"/>
      <c r="G141" s="10"/>
      <c r="H141" s="10"/>
      <c r="I141" s="10"/>
      <c r="J141" s="10"/>
      <c r="K141" s="10"/>
      <c r="L141" s="10"/>
      <c r="M141" s="10"/>
      <c r="N141" s="10"/>
      <c r="O141" s="10"/>
    </row>
    <row r="142" spans="2:15">
      <c r="B142" s="5">
        <v>5800</v>
      </c>
      <c r="C142" s="5" t="s">
        <v>299</v>
      </c>
      <c r="D142" s="13">
        <f>SUM(D143:D146)</f>
        <v>0</v>
      </c>
      <c r="E142" s="13">
        <f t="shared" ref="E142:O142" si="20">SUM(E143:E146)</f>
        <v>0</v>
      </c>
      <c r="F142" s="13">
        <f t="shared" si="20"/>
        <v>0</v>
      </c>
      <c r="G142" s="13">
        <f t="shared" si="20"/>
        <v>0</v>
      </c>
      <c r="H142" s="13">
        <f t="shared" si="20"/>
        <v>0</v>
      </c>
      <c r="I142" s="13">
        <f t="shared" si="20"/>
        <v>0</v>
      </c>
      <c r="J142" s="13">
        <f t="shared" si="20"/>
        <v>0</v>
      </c>
      <c r="K142" s="13">
        <f t="shared" si="20"/>
        <v>0</v>
      </c>
      <c r="L142" s="13">
        <f t="shared" si="20"/>
        <v>0</v>
      </c>
      <c r="M142" s="13">
        <f t="shared" si="20"/>
        <v>0</v>
      </c>
      <c r="N142" s="13">
        <f t="shared" si="20"/>
        <v>0</v>
      </c>
      <c r="O142" s="13">
        <f t="shared" si="20"/>
        <v>0</v>
      </c>
    </row>
    <row r="143" spans="2:15">
      <c r="B143" s="3">
        <v>5801</v>
      </c>
      <c r="C143" s="4" t="s">
        <v>300</v>
      </c>
      <c r="D143" s="10"/>
      <c r="E143" s="10"/>
      <c r="F143" s="10"/>
      <c r="G143" s="10"/>
      <c r="H143" s="10"/>
      <c r="I143" s="10"/>
      <c r="J143" s="10"/>
      <c r="K143" s="10"/>
      <c r="L143" s="10"/>
      <c r="M143" s="10"/>
      <c r="N143" s="10"/>
      <c r="O143" s="10"/>
    </row>
    <row r="144" spans="2:15">
      <c r="B144" s="3">
        <v>5802</v>
      </c>
      <c r="C144" s="4" t="s">
        <v>301</v>
      </c>
      <c r="D144" s="10"/>
      <c r="E144" s="10"/>
      <c r="F144" s="10"/>
      <c r="G144" s="10"/>
      <c r="H144" s="10"/>
      <c r="I144" s="10"/>
      <c r="J144" s="10"/>
      <c r="K144" s="10"/>
      <c r="L144" s="10"/>
      <c r="M144" s="10"/>
      <c r="N144" s="10"/>
      <c r="O144" s="10"/>
    </row>
    <row r="145" spans="2:15">
      <c r="B145" s="3">
        <v>5803</v>
      </c>
      <c r="C145" s="4" t="s">
        <v>302</v>
      </c>
      <c r="D145" s="10"/>
      <c r="E145" s="10"/>
      <c r="F145" s="10"/>
      <c r="G145" s="10"/>
      <c r="H145" s="10"/>
      <c r="I145" s="10"/>
      <c r="J145" s="10"/>
      <c r="K145" s="10"/>
      <c r="L145" s="10"/>
      <c r="M145" s="10"/>
      <c r="N145" s="10"/>
      <c r="O145" s="10"/>
    </row>
    <row r="146" spans="2:15">
      <c r="B146" s="3">
        <v>5804</v>
      </c>
      <c r="C146" s="4" t="s">
        <v>303</v>
      </c>
      <c r="D146" s="10"/>
      <c r="E146" s="10"/>
      <c r="F146" s="10"/>
      <c r="G146" s="10"/>
      <c r="H146" s="10"/>
      <c r="I146" s="10"/>
      <c r="J146" s="10"/>
      <c r="K146" s="10"/>
      <c r="L146" s="10"/>
      <c r="M146" s="10"/>
      <c r="N146" s="10"/>
      <c r="O146" s="10"/>
    </row>
    <row r="147" spans="2:15">
      <c r="B147" s="5">
        <v>5825</v>
      </c>
      <c r="C147" s="5" t="s">
        <v>304</v>
      </c>
      <c r="D147" s="10"/>
      <c r="E147" s="10"/>
      <c r="F147" s="10"/>
      <c r="G147" s="10"/>
      <c r="H147" s="10"/>
      <c r="I147" s="10"/>
      <c r="J147" s="10"/>
      <c r="K147" s="10"/>
      <c r="L147" s="10"/>
      <c r="M147" s="10"/>
      <c r="N147" s="10"/>
      <c r="O147" s="10"/>
    </row>
    <row r="148" spans="2:15">
      <c r="B148" s="5">
        <v>5850</v>
      </c>
      <c r="C148" s="5" t="s">
        <v>305</v>
      </c>
      <c r="D148" s="10"/>
      <c r="E148" s="10"/>
      <c r="F148" s="10"/>
      <c r="G148" s="10"/>
      <c r="H148" s="10"/>
      <c r="I148" s="10"/>
      <c r="J148" s="10"/>
      <c r="K148" s="10"/>
      <c r="L148" s="10"/>
      <c r="M148" s="10"/>
      <c r="N148" s="10"/>
      <c r="O148" s="10"/>
    </row>
    <row r="149" spans="2:15">
      <c r="B149" s="5">
        <v>5875</v>
      </c>
      <c r="C149" s="5" t="s">
        <v>306</v>
      </c>
      <c r="D149" s="13">
        <f>SUM(D150:D151)</f>
        <v>0</v>
      </c>
      <c r="E149" s="13">
        <f t="shared" ref="E149:O149" si="21">SUM(E150:E151)</f>
        <v>0</v>
      </c>
      <c r="F149" s="13">
        <f t="shared" si="21"/>
        <v>0</v>
      </c>
      <c r="G149" s="13">
        <f t="shared" si="21"/>
        <v>0</v>
      </c>
      <c r="H149" s="13">
        <f t="shared" si="21"/>
        <v>0</v>
      </c>
      <c r="I149" s="13">
        <f t="shared" si="21"/>
        <v>0</v>
      </c>
      <c r="J149" s="13">
        <f t="shared" si="21"/>
        <v>0</v>
      </c>
      <c r="K149" s="13">
        <f t="shared" si="21"/>
        <v>0</v>
      </c>
      <c r="L149" s="13">
        <f t="shared" si="21"/>
        <v>0</v>
      </c>
      <c r="M149" s="13">
        <f t="shared" si="21"/>
        <v>0</v>
      </c>
      <c r="N149" s="13">
        <f t="shared" si="21"/>
        <v>0</v>
      </c>
      <c r="O149" s="13">
        <f t="shared" si="21"/>
        <v>0</v>
      </c>
    </row>
    <row r="150" spans="2:15">
      <c r="B150" s="3">
        <v>5880</v>
      </c>
      <c r="C150" s="3" t="s">
        <v>307</v>
      </c>
      <c r="D150" s="10"/>
      <c r="E150" s="10"/>
      <c r="F150" s="10"/>
      <c r="G150" s="10"/>
      <c r="H150" s="10"/>
      <c r="I150" s="10"/>
      <c r="J150" s="10"/>
      <c r="K150" s="10"/>
      <c r="L150" s="10"/>
      <c r="M150" s="10"/>
      <c r="N150" s="10"/>
      <c r="O150" s="10"/>
    </row>
    <row r="151" spans="2:15">
      <c r="B151" s="3">
        <v>5885</v>
      </c>
      <c r="C151" s="3" t="s">
        <v>308</v>
      </c>
      <c r="D151" s="10"/>
      <c r="E151" s="10"/>
      <c r="F151" s="10"/>
      <c r="G151" s="10"/>
      <c r="H151" s="10"/>
      <c r="I151" s="10"/>
      <c r="J151" s="10"/>
      <c r="K151" s="10"/>
      <c r="L151" s="10"/>
      <c r="M151" s="10"/>
      <c r="N151" s="10"/>
      <c r="O151" s="10"/>
    </row>
    <row r="152" spans="2:15">
      <c r="B152" s="5">
        <v>5900</v>
      </c>
      <c r="C152" s="5" t="s">
        <v>309</v>
      </c>
      <c r="D152" s="13">
        <f>SUM(D153:D154)</f>
        <v>0</v>
      </c>
      <c r="E152" s="13">
        <f t="shared" ref="E152:O152" si="22">SUM(E153:E154)</f>
        <v>0</v>
      </c>
      <c r="F152" s="13">
        <f t="shared" si="22"/>
        <v>0</v>
      </c>
      <c r="G152" s="13">
        <f t="shared" si="22"/>
        <v>0</v>
      </c>
      <c r="H152" s="13">
        <f t="shared" si="22"/>
        <v>0</v>
      </c>
      <c r="I152" s="13">
        <f t="shared" si="22"/>
        <v>0</v>
      </c>
      <c r="J152" s="13">
        <f t="shared" si="22"/>
        <v>0</v>
      </c>
      <c r="K152" s="13">
        <f t="shared" si="22"/>
        <v>0</v>
      </c>
      <c r="L152" s="13">
        <f t="shared" si="22"/>
        <v>0</v>
      </c>
      <c r="M152" s="13">
        <f t="shared" si="22"/>
        <v>0</v>
      </c>
      <c r="N152" s="13">
        <f t="shared" si="22"/>
        <v>0</v>
      </c>
      <c r="O152" s="13">
        <f t="shared" si="22"/>
        <v>0</v>
      </c>
    </row>
    <row r="153" spans="2:15">
      <c r="B153" s="3">
        <v>5905</v>
      </c>
      <c r="C153" s="4" t="s">
        <v>310</v>
      </c>
      <c r="D153" s="10"/>
      <c r="E153" s="10"/>
      <c r="F153" s="10"/>
      <c r="G153" s="10"/>
      <c r="H153" s="10"/>
      <c r="I153" s="10"/>
      <c r="J153" s="10"/>
      <c r="K153" s="10"/>
      <c r="L153" s="10"/>
      <c r="M153" s="10"/>
      <c r="N153" s="10"/>
      <c r="O153" s="10"/>
    </row>
    <row r="154" spans="2:15">
      <c r="B154" s="3">
        <v>5910</v>
      </c>
      <c r="C154" s="4" t="s">
        <v>311</v>
      </c>
      <c r="D154" s="10"/>
      <c r="E154" s="10"/>
      <c r="F154" s="10"/>
      <c r="G154" s="10"/>
      <c r="H154" s="10"/>
      <c r="I154" s="10"/>
      <c r="J154" s="10"/>
      <c r="K154" s="10"/>
      <c r="L154" s="10"/>
      <c r="M154" s="10"/>
      <c r="N154" s="10"/>
      <c r="O154" s="10"/>
    </row>
    <row r="155" spans="2:15">
      <c r="D155" s="10"/>
      <c r="E155" s="10"/>
      <c r="F155" s="10"/>
      <c r="G155" s="10"/>
      <c r="H155" s="10"/>
      <c r="I155" s="10"/>
      <c r="J155" s="10"/>
      <c r="K155" s="10"/>
      <c r="L155" s="10"/>
      <c r="M155" s="10"/>
      <c r="N155" s="10"/>
      <c r="O155" s="10"/>
    </row>
    <row r="156" spans="2:15" s="2" customFormat="1">
      <c r="B156" s="5" t="s">
        <v>312</v>
      </c>
      <c r="C156" s="1"/>
      <c r="D156" s="14">
        <f>SUM(D157,D165,D171,D174,D177,D184,D185,D186,D187,D192,D193)</f>
        <v>0</v>
      </c>
      <c r="E156" s="14">
        <f t="shared" ref="E156:O156" si="23">SUM(E157,E165,E171,E174,E177,E184,E185,E186,E187,E192,E193)</f>
        <v>0</v>
      </c>
      <c r="F156" s="14">
        <f t="shared" si="23"/>
        <v>0</v>
      </c>
      <c r="G156" s="14">
        <f t="shared" si="23"/>
        <v>0</v>
      </c>
      <c r="H156" s="14">
        <f t="shared" si="23"/>
        <v>0</v>
      </c>
      <c r="I156" s="14">
        <f t="shared" si="23"/>
        <v>0</v>
      </c>
      <c r="J156" s="14">
        <f t="shared" si="23"/>
        <v>0</v>
      </c>
      <c r="K156" s="14">
        <f t="shared" si="23"/>
        <v>0</v>
      </c>
      <c r="L156" s="14">
        <f t="shared" si="23"/>
        <v>0</v>
      </c>
      <c r="M156" s="14">
        <f t="shared" si="23"/>
        <v>0</v>
      </c>
      <c r="N156" s="14">
        <f t="shared" si="23"/>
        <v>0</v>
      </c>
      <c r="O156" s="14">
        <f t="shared" si="23"/>
        <v>0</v>
      </c>
    </row>
    <row r="157" spans="2:15">
      <c r="B157" s="5">
        <v>6000</v>
      </c>
      <c r="C157" s="5" t="s">
        <v>313</v>
      </c>
      <c r="D157" s="13">
        <f>SUM(D158:D164)</f>
        <v>0</v>
      </c>
      <c r="E157" s="13">
        <f t="shared" ref="E157:O157" si="24">SUM(E158:E164)</f>
        <v>0</v>
      </c>
      <c r="F157" s="13">
        <f t="shared" si="24"/>
        <v>0</v>
      </c>
      <c r="G157" s="13">
        <f t="shared" si="24"/>
        <v>0</v>
      </c>
      <c r="H157" s="13">
        <f t="shared" si="24"/>
        <v>0</v>
      </c>
      <c r="I157" s="13">
        <f t="shared" si="24"/>
        <v>0</v>
      </c>
      <c r="J157" s="13">
        <f t="shared" si="24"/>
        <v>0</v>
      </c>
      <c r="K157" s="13">
        <f t="shared" si="24"/>
        <v>0</v>
      </c>
      <c r="L157" s="13">
        <f t="shared" si="24"/>
        <v>0</v>
      </c>
      <c r="M157" s="13">
        <f t="shared" si="24"/>
        <v>0</v>
      </c>
      <c r="N157" s="13">
        <f t="shared" si="24"/>
        <v>0</v>
      </c>
      <c r="O157" s="13">
        <f t="shared" si="24"/>
        <v>0</v>
      </c>
    </row>
    <row r="158" spans="2:15">
      <c r="B158" s="3">
        <v>6001</v>
      </c>
      <c r="C158" s="4" t="s">
        <v>314</v>
      </c>
      <c r="D158" s="10"/>
    </row>
    <row r="159" spans="2:15">
      <c r="B159" s="3">
        <v>6020</v>
      </c>
      <c r="C159" s="4" t="s">
        <v>315</v>
      </c>
      <c r="D159" s="10"/>
    </row>
    <row r="160" spans="2:15">
      <c r="B160" s="3">
        <v>6025</v>
      </c>
      <c r="C160" s="4" t="s">
        <v>316</v>
      </c>
      <c r="D160" s="10"/>
    </row>
    <row r="161" spans="2:15">
      <c r="B161" s="3">
        <v>6040</v>
      </c>
      <c r="C161" s="4" t="s">
        <v>317</v>
      </c>
      <c r="D161" s="10"/>
    </row>
    <row r="162" spans="2:15">
      <c r="B162" s="3">
        <v>6050</v>
      </c>
      <c r="C162" s="4" t="s">
        <v>26</v>
      </c>
      <c r="D162" s="10"/>
    </row>
    <row r="163" spans="2:15">
      <c r="B163" s="3">
        <v>6095</v>
      </c>
      <c r="C163" s="4" t="s">
        <v>25</v>
      </c>
      <c r="D163" s="10"/>
    </row>
    <row r="164" spans="2:15">
      <c r="B164" s="3">
        <v>6099</v>
      </c>
      <c r="C164" s="4" t="s">
        <v>318</v>
      </c>
      <c r="D164" s="10"/>
    </row>
    <row r="165" spans="2:15">
      <c r="B165" s="5">
        <v>6100</v>
      </c>
      <c r="C165" s="5" t="s">
        <v>319</v>
      </c>
      <c r="D165" s="13">
        <f>SUM(D166:D170)</f>
        <v>0</v>
      </c>
      <c r="E165" s="13">
        <f t="shared" ref="E165:O165" si="25">SUM(E166:E170)</f>
        <v>0</v>
      </c>
      <c r="F165" s="13">
        <f t="shared" si="25"/>
        <v>0</v>
      </c>
      <c r="G165" s="13">
        <f t="shared" si="25"/>
        <v>0</v>
      </c>
      <c r="H165" s="13">
        <f t="shared" si="25"/>
        <v>0</v>
      </c>
      <c r="I165" s="13">
        <f t="shared" si="25"/>
        <v>0</v>
      </c>
      <c r="J165" s="13">
        <f t="shared" si="25"/>
        <v>0</v>
      </c>
      <c r="K165" s="13">
        <f t="shared" si="25"/>
        <v>0</v>
      </c>
      <c r="L165" s="13">
        <f t="shared" si="25"/>
        <v>0</v>
      </c>
      <c r="M165" s="13">
        <f t="shared" si="25"/>
        <v>0</v>
      </c>
      <c r="N165" s="13">
        <f t="shared" si="25"/>
        <v>0</v>
      </c>
      <c r="O165" s="13">
        <f t="shared" si="25"/>
        <v>0</v>
      </c>
    </row>
    <row r="166" spans="2:15">
      <c r="B166" s="3">
        <v>6105</v>
      </c>
      <c r="C166" s="4" t="s">
        <v>320</v>
      </c>
      <c r="D166" s="10"/>
      <c r="E166" s="10"/>
      <c r="F166" s="10"/>
      <c r="G166" s="10"/>
      <c r="H166" s="10"/>
      <c r="I166" s="10"/>
      <c r="J166" s="10"/>
      <c r="K166" s="10"/>
      <c r="L166" s="10"/>
      <c r="M166" s="10"/>
      <c r="N166" s="10"/>
      <c r="O166" s="10"/>
    </row>
    <row r="167" spans="2:15">
      <c r="B167" s="3">
        <v>6110</v>
      </c>
      <c r="C167" s="4" t="s">
        <v>321</v>
      </c>
      <c r="D167" s="10"/>
      <c r="E167" s="10"/>
      <c r="F167" s="10"/>
      <c r="G167" s="10"/>
      <c r="H167" s="10"/>
      <c r="I167" s="10"/>
      <c r="J167" s="10"/>
      <c r="K167" s="10"/>
      <c r="L167" s="10"/>
      <c r="M167" s="10"/>
      <c r="N167" s="10"/>
      <c r="O167" s="10"/>
    </row>
    <row r="168" spans="2:15">
      <c r="B168" s="3">
        <v>6115</v>
      </c>
      <c r="C168" s="4" t="s">
        <v>322</v>
      </c>
      <c r="D168" s="10"/>
      <c r="E168" s="10"/>
      <c r="F168" s="10"/>
      <c r="G168" s="10"/>
      <c r="H168" s="10"/>
      <c r="I168" s="10"/>
      <c r="J168" s="10"/>
      <c r="K168" s="10"/>
      <c r="L168" s="10"/>
      <c r="M168" s="10"/>
      <c r="N168" s="10"/>
      <c r="O168" s="10"/>
    </row>
    <row r="169" spans="2:15">
      <c r="B169" s="3">
        <v>6120</v>
      </c>
      <c r="C169" s="4" t="s">
        <v>323</v>
      </c>
      <c r="D169" s="10"/>
      <c r="E169" s="10"/>
      <c r="F169" s="10"/>
      <c r="G169" s="10"/>
      <c r="H169" s="10"/>
      <c r="I169" s="10"/>
      <c r="J169" s="10"/>
      <c r="K169" s="10"/>
      <c r="L169" s="10"/>
      <c r="M169" s="10"/>
      <c r="N169" s="10"/>
      <c r="O169" s="10"/>
    </row>
    <row r="170" spans="2:15">
      <c r="B170" s="3">
        <v>6130</v>
      </c>
      <c r="C170" s="4" t="s">
        <v>324</v>
      </c>
      <c r="D170" s="10"/>
      <c r="E170" s="10"/>
      <c r="F170" s="10"/>
      <c r="G170" s="10"/>
      <c r="H170" s="10"/>
      <c r="I170" s="10"/>
      <c r="J170" s="10"/>
      <c r="K170" s="10"/>
      <c r="L170" s="10"/>
      <c r="M170" s="10"/>
      <c r="N170" s="10"/>
      <c r="O170" s="10"/>
    </row>
    <row r="171" spans="2:15">
      <c r="B171" s="5">
        <v>6200</v>
      </c>
      <c r="C171" s="5" t="s">
        <v>325</v>
      </c>
      <c r="D171" s="13">
        <f>SUM(D172:D173)</f>
        <v>0</v>
      </c>
      <c r="E171" s="13">
        <f t="shared" ref="E171:O171" si="26">SUM(E172:E173)</f>
        <v>0</v>
      </c>
      <c r="F171" s="13">
        <f t="shared" si="26"/>
        <v>0</v>
      </c>
      <c r="G171" s="13">
        <f t="shared" si="26"/>
        <v>0</v>
      </c>
      <c r="H171" s="13">
        <f t="shared" si="26"/>
        <v>0</v>
      </c>
      <c r="I171" s="13">
        <f t="shared" si="26"/>
        <v>0</v>
      </c>
      <c r="J171" s="13">
        <f t="shared" si="26"/>
        <v>0</v>
      </c>
      <c r="K171" s="13">
        <f t="shared" si="26"/>
        <v>0</v>
      </c>
      <c r="L171" s="13">
        <f t="shared" si="26"/>
        <v>0</v>
      </c>
      <c r="M171" s="13">
        <f t="shared" si="26"/>
        <v>0</v>
      </c>
      <c r="N171" s="13">
        <f t="shared" si="26"/>
        <v>0</v>
      </c>
      <c r="O171" s="13">
        <f t="shared" si="26"/>
        <v>0</v>
      </c>
    </row>
    <row r="172" spans="2:15">
      <c r="B172" s="3">
        <v>6201</v>
      </c>
      <c r="C172" s="4" t="s">
        <v>326</v>
      </c>
      <c r="D172" s="10"/>
      <c r="E172" s="10"/>
      <c r="F172" s="10"/>
      <c r="G172" s="10"/>
      <c r="H172" s="10"/>
      <c r="I172" s="10"/>
      <c r="J172" s="10"/>
      <c r="K172" s="10"/>
      <c r="L172" s="10"/>
      <c r="M172" s="10"/>
      <c r="N172" s="10"/>
      <c r="O172" s="10"/>
    </row>
    <row r="173" spans="2:15">
      <c r="B173" s="3">
        <v>6202</v>
      </c>
      <c r="C173" s="4" t="s">
        <v>327</v>
      </c>
      <c r="D173" s="10"/>
      <c r="E173" s="10"/>
      <c r="F173" s="10"/>
      <c r="G173" s="10"/>
      <c r="H173" s="10"/>
      <c r="I173" s="10"/>
      <c r="J173" s="10"/>
      <c r="K173" s="10"/>
      <c r="L173" s="10"/>
      <c r="M173" s="10"/>
      <c r="N173" s="10"/>
      <c r="O173" s="10"/>
    </row>
    <row r="174" spans="2:15">
      <c r="B174" s="5">
        <v>6300</v>
      </c>
      <c r="C174" s="5" t="s">
        <v>328</v>
      </c>
      <c r="D174" s="13">
        <f>SUM(D175:D176)</f>
        <v>0</v>
      </c>
      <c r="E174" s="13">
        <f t="shared" ref="E174:O174" si="27">SUM(E175:E176)</f>
        <v>0</v>
      </c>
      <c r="F174" s="13">
        <f t="shared" si="27"/>
        <v>0</v>
      </c>
      <c r="G174" s="13">
        <f t="shared" si="27"/>
        <v>0</v>
      </c>
      <c r="H174" s="13">
        <f t="shared" si="27"/>
        <v>0</v>
      </c>
      <c r="I174" s="13">
        <f t="shared" si="27"/>
        <v>0</v>
      </c>
      <c r="J174" s="13">
        <f t="shared" si="27"/>
        <v>0</v>
      </c>
      <c r="K174" s="13">
        <f t="shared" si="27"/>
        <v>0</v>
      </c>
      <c r="L174" s="13">
        <f t="shared" si="27"/>
        <v>0</v>
      </c>
      <c r="M174" s="13">
        <f t="shared" si="27"/>
        <v>0</v>
      </c>
      <c r="N174" s="13">
        <f t="shared" si="27"/>
        <v>0</v>
      </c>
      <c r="O174" s="13">
        <f t="shared" si="27"/>
        <v>0</v>
      </c>
    </row>
    <row r="175" spans="2:15">
      <c r="B175" s="3">
        <v>6301</v>
      </c>
      <c r="C175" s="4" t="s">
        <v>329</v>
      </c>
      <c r="D175" s="10"/>
      <c r="E175" s="10"/>
      <c r="F175" s="10"/>
      <c r="G175" s="10"/>
      <c r="H175" s="10"/>
      <c r="I175" s="10"/>
      <c r="J175" s="10"/>
      <c r="K175" s="10"/>
      <c r="L175" s="10"/>
      <c r="M175" s="10"/>
      <c r="N175" s="10"/>
      <c r="O175" s="10"/>
    </row>
    <row r="176" spans="2:15">
      <c r="B176" s="3">
        <v>6302</v>
      </c>
      <c r="C176" s="4" t="s">
        <v>24</v>
      </c>
      <c r="D176" s="10"/>
      <c r="E176" s="10"/>
      <c r="F176" s="10"/>
      <c r="G176" s="10"/>
      <c r="H176" s="10"/>
      <c r="I176" s="10"/>
      <c r="J176" s="10"/>
      <c r="K176" s="10"/>
      <c r="L176" s="10"/>
      <c r="M176" s="10"/>
      <c r="N176" s="10"/>
      <c r="O176" s="10"/>
    </row>
    <row r="177" spans="2:15">
      <c r="B177" s="5">
        <v>6400</v>
      </c>
      <c r="C177" s="5" t="s">
        <v>330</v>
      </c>
      <c r="D177" s="13">
        <f>SUM(D178:D183)</f>
        <v>0</v>
      </c>
      <c r="E177" s="13">
        <f t="shared" ref="E177:O177" si="28">SUM(E178:E183)</f>
        <v>0</v>
      </c>
      <c r="F177" s="13">
        <f t="shared" si="28"/>
        <v>0</v>
      </c>
      <c r="G177" s="13">
        <f t="shared" si="28"/>
        <v>0</v>
      </c>
      <c r="H177" s="13">
        <f t="shared" si="28"/>
        <v>0</v>
      </c>
      <c r="I177" s="13">
        <f t="shared" si="28"/>
        <v>0</v>
      </c>
      <c r="J177" s="13">
        <f t="shared" si="28"/>
        <v>0</v>
      </c>
      <c r="K177" s="13">
        <f t="shared" si="28"/>
        <v>0</v>
      </c>
      <c r="L177" s="13">
        <f t="shared" si="28"/>
        <v>0</v>
      </c>
      <c r="M177" s="13">
        <f t="shared" si="28"/>
        <v>0</v>
      </c>
      <c r="N177" s="13">
        <f t="shared" si="28"/>
        <v>0</v>
      </c>
      <c r="O177" s="13">
        <f t="shared" si="28"/>
        <v>0</v>
      </c>
    </row>
    <row r="178" spans="2:15">
      <c r="B178" s="3">
        <v>6403</v>
      </c>
      <c r="C178" s="4" t="s">
        <v>331</v>
      </c>
      <c r="D178" s="10"/>
      <c r="E178" s="10"/>
      <c r="F178" s="10"/>
      <c r="G178" s="10"/>
      <c r="H178" s="10"/>
      <c r="I178" s="10"/>
      <c r="J178" s="10"/>
      <c r="K178" s="10"/>
      <c r="L178" s="10"/>
      <c r="M178" s="10"/>
      <c r="N178" s="10"/>
      <c r="O178" s="10"/>
    </row>
    <row r="179" spans="2:15">
      <c r="B179" s="3">
        <v>6404</v>
      </c>
      <c r="C179" s="4" t="s">
        <v>332</v>
      </c>
      <c r="D179" s="10"/>
      <c r="E179" s="10"/>
      <c r="F179" s="10"/>
      <c r="G179" s="10"/>
      <c r="H179" s="10"/>
      <c r="I179" s="10"/>
      <c r="J179" s="10"/>
      <c r="K179" s="10"/>
      <c r="L179" s="10"/>
      <c r="M179" s="10"/>
      <c r="N179" s="10"/>
      <c r="O179" s="10"/>
    </row>
    <row r="180" spans="2:15">
      <c r="B180" s="3">
        <v>6405</v>
      </c>
      <c r="C180" s="4" t="s">
        <v>333</v>
      </c>
      <c r="D180" s="10"/>
      <c r="E180" s="10"/>
      <c r="F180" s="10"/>
      <c r="G180" s="10"/>
      <c r="H180" s="10"/>
      <c r="I180" s="10"/>
      <c r="J180" s="10"/>
      <c r="K180" s="10"/>
      <c r="L180" s="10"/>
      <c r="M180" s="10"/>
      <c r="N180" s="10"/>
      <c r="O180" s="10"/>
    </row>
    <row r="181" spans="2:15">
      <c r="B181" s="3">
        <v>6410</v>
      </c>
      <c r="C181" s="4" t="s">
        <v>334</v>
      </c>
      <c r="D181" s="10"/>
      <c r="E181" s="10"/>
      <c r="F181" s="10"/>
      <c r="G181" s="10"/>
      <c r="H181" s="10"/>
      <c r="I181" s="10"/>
      <c r="J181" s="10"/>
      <c r="K181" s="10"/>
      <c r="L181" s="10"/>
      <c r="M181" s="10"/>
      <c r="N181" s="10"/>
      <c r="O181" s="10"/>
    </row>
    <row r="182" spans="2:15">
      <c r="B182" s="3">
        <v>6415</v>
      </c>
      <c r="C182" s="4" t="s">
        <v>335</v>
      </c>
      <c r="D182" s="10"/>
      <c r="E182" s="10"/>
      <c r="F182" s="10"/>
      <c r="G182" s="10"/>
      <c r="H182" s="10"/>
      <c r="I182" s="10"/>
      <c r="J182" s="10"/>
      <c r="K182" s="10"/>
      <c r="L182" s="10"/>
      <c r="M182" s="10"/>
      <c r="N182" s="10"/>
      <c r="O182" s="10"/>
    </row>
    <row r="183" spans="2:15">
      <c r="B183" s="3">
        <v>6420</v>
      </c>
      <c r="C183" s="4" t="s">
        <v>336</v>
      </c>
      <c r="D183" s="10"/>
      <c r="E183" s="10"/>
      <c r="F183" s="10"/>
      <c r="G183" s="10"/>
      <c r="H183" s="10"/>
      <c r="I183" s="10"/>
      <c r="J183" s="10"/>
      <c r="K183" s="10"/>
      <c r="L183" s="10"/>
      <c r="M183" s="10"/>
      <c r="N183" s="10"/>
      <c r="O183" s="10"/>
    </row>
    <row r="184" spans="2:15">
      <c r="B184" s="5">
        <v>6500</v>
      </c>
      <c r="C184" s="5" t="s">
        <v>337</v>
      </c>
      <c r="D184" s="10"/>
      <c r="E184" s="10"/>
      <c r="F184" s="10"/>
      <c r="G184" s="10"/>
      <c r="H184" s="10"/>
      <c r="I184" s="10"/>
      <c r="J184" s="10"/>
      <c r="K184" s="10"/>
      <c r="L184" s="10"/>
      <c r="M184" s="10"/>
      <c r="N184" s="10"/>
      <c r="O184" s="10"/>
    </row>
    <row r="185" spans="2:15">
      <c r="B185" s="5">
        <v>6600</v>
      </c>
      <c r="C185" s="5" t="s">
        <v>338</v>
      </c>
      <c r="D185" s="10"/>
      <c r="E185" s="10"/>
      <c r="F185" s="10"/>
      <c r="G185" s="10"/>
      <c r="H185" s="10"/>
      <c r="I185" s="10"/>
      <c r="J185" s="10"/>
      <c r="K185" s="10"/>
      <c r="L185" s="10"/>
      <c r="M185" s="10"/>
      <c r="N185" s="10"/>
      <c r="O185" s="10"/>
    </row>
    <row r="186" spans="2:15">
      <c r="B186" s="5">
        <v>6700</v>
      </c>
      <c r="C186" s="5" t="s">
        <v>339</v>
      </c>
      <c r="D186" s="10"/>
      <c r="E186" s="10"/>
      <c r="F186" s="10"/>
      <c r="G186" s="10"/>
      <c r="H186" s="10"/>
      <c r="I186" s="10"/>
      <c r="J186" s="10"/>
      <c r="K186" s="10"/>
      <c r="L186" s="10"/>
      <c r="M186" s="10"/>
      <c r="N186" s="10"/>
      <c r="O186" s="10"/>
    </row>
    <row r="187" spans="2:15">
      <c r="B187" s="5">
        <v>6800</v>
      </c>
      <c r="C187" s="5" t="s">
        <v>340</v>
      </c>
      <c r="D187" s="13">
        <f>SUM(D188:D191)</f>
        <v>0</v>
      </c>
      <c r="E187" s="13">
        <f t="shared" ref="E187:O187" si="29">SUM(E188:E191)</f>
        <v>0</v>
      </c>
      <c r="F187" s="13">
        <f t="shared" si="29"/>
        <v>0</v>
      </c>
      <c r="G187" s="13">
        <f t="shared" si="29"/>
        <v>0</v>
      </c>
      <c r="H187" s="13">
        <f t="shared" si="29"/>
        <v>0</v>
      </c>
      <c r="I187" s="13">
        <f t="shared" si="29"/>
        <v>0</v>
      </c>
      <c r="J187" s="13">
        <f t="shared" si="29"/>
        <v>0</v>
      </c>
      <c r="K187" s="13">
        <f t="shared" si="29"/>
        <v>0</v>
      </c>
      <c r="L187" s="13">
        <f t="shared" si="29"/>
        <v>0</v>
      </c>
      <c r="M187" s="13">
        <f t="shared" si="29"/>
        <v>0</v>
      </c>
      <c r="N187" s="13">
        <f t="shared" si="29"/>
        <v>0</v>
      </c>
      <c r="O187" s="13">
        <f t="shared" si="29"/>
        <v>0</v>
      </c>
    </row>
    <row r="188" spans="2:15">
      <c r="B188" s="3">
        <v>6801</v>
      </c>
      <c r="C188" s="4" t="s">
        <v>341</v>
      </c>
      <c r="D188" s="10"/>
    </row>
    <row r="189" spans="2:15">
      <c r="B189" s="3">
        <v>6802</v>
      </c>
      <c r="C189" s="4" t="s">
        <v>342</v>
      </c>
      <c r="D189" s="10"/>
    </row>
    <row r="190" spans="2:15">
      <c r="B190" s="3">
        <v>6803</v>
      </c>
      <c r="C190" s="4" t="s">
        <v>343</v>
      </c>
      <c r="D190" s="10"/>
    </row>
    <row r="191" spans="2:15">
      <c r="B191" s="3">
        <v>6804</v>
      </c>
      <c r="C191" s="4" t="s">
        <v>344</v>
      </c>
      <c r="D191" s="10"/>
    </row>
    <row r="192" spans="2:15">
      <c r="B192" s="5">
        <v>6825</v>
      </c>
      <c r="C192" s="5" t="s">
        <v>345</v>
      </c>
      <c r="D192" s="10"/>
    </row>
    <row r="193" spans="2:15">
      <c r="B193" s="5">
        <v>6850</v>
      </c>
      <c r="C193" s="5" t="s">
        <v>346</v>
      </c>
      <c r="D193" s="10"/>
    </row>
    <row r="194" spans="2:15">
      <c r="D194" s="10"/>
    </row>
    <row r="195" spans="2:15" s="2" customFormat="1">
      <c r="B195" s="5" t="s">
        <v>347</v>
      </c>
      <c r="C195" s="1"/>
      <c r="D195" s="12"/>
    </row>
    <row r="196" spans="2:15">
      <c r="D196" s="10"/>
    </row>
    <row r="197" spans="2:15" s="2" customFormat="1">
      <c r="B197" s="5" t="s">
        <v>348</v>
      </c>
      <c r="C197" s="1"/>
      <c r="D197" s="9">
        <f>SUM(D198:D216)</f>
        <v>0</v>
      </c>
      <c r="E197" s="9">
        <f t="shared" ref="E197:O197" si="30">SUM(E198:E216)</f>
        <v>0</v>
      </c>
      <c r="F197" s="9">
        <f t="shared" si="30"/>
        <v>0</v>
      </c>
      <c r="G197" s="9">
        <f t="shared" si="30"/>
        <v>0</v>
      </c>
      <c r="H197" s="9">
        <f t="shared" si="30"/>
        <v>0</v>
      </c>
      <c r="I197" s="9">
        <f t="shared" si="30"/>
        <v>0</v>
      </c>
      <c r="J197" s="9">
        <f t="shared" si="30"/>
        <v>0</v>
      </c>
      <c r="K197" s="9">
        <f t="shared" si="30"/>
        <v>0</v>
      </c>
      <c r="L197" s="9">
        <f t="shared" si="30"/>
        <v>0</v>
      </c>
      <c r="M197" s="9">
        <f t="shared" si="30"/>
        <v>0</v>
      </c>
      <c r="N197" s="9">
        <f t="shared" si="30"/>
        <v>0</v>
      </c>
      <c r="O197" s="9">
        <f t="shared" si="30"/>
        <v>0</v>
      </c>
    </row>
    <row r="198" spans="2:15">
      <c r="B198" s="5">
        <v>7000</v>
      </c>
      <c r="C198" s="5" t="s">
        <v>349</v>
      </c>
      <c r="D198" s="10"/>
      <c r="E198" s="10"/>
      <c r="F198" s="10"/>
      <c r="G198" s="10"/>
      <c r="H198" s="10"/>
      <c r="I198" s="10"/>
      <c r="J198" s="10"/>
      <c r="K198" s="10"/>
      <c r="L198" s="10"/>
      <c r="M198" s="10"/>
      <c r="N198" s="10"/>
      <c r="O198" s="10"/>
    </row>
    <row r="199" spans="2:15">
      <c r="B199" s="5">
        <v>7005</v>
      </c>
      <c r="C199" s="5" t="s">
        <v>350</v>
      </c>
      <c r="D199" s="10"/>
      <c r="E199" s="10"/>
      <c r="F199" s="10"/>
      <c r="G199" s="10"/>
      <c r="H199" s="10"/>
      <c r="I199" s="10"/>
      <c r="J199" s="10"/>
      <c r="K199" s="10"/>
      <c r="L199" s="10"/>
      <c r="M199" s="10"/>
      <c r="N199" s="10"/>
      <c r="O199" s="10"/>
    </row>
    <row r="200" spans="2:15">
      <c r="B200" s="5">
        <v>7080</v>
      </c>
      <c r="C200" s="5" t="s">
        <v>351</v>
      </c>
      <c r="D200" s="10"/>
      <c r="E200" s="10"/>
      <c r="F200" s="10"/>
      <c r="G200" s="10"/>
      <c r="H200" s="10"/>
      <c r="I200" s="10"/>
      <c r="J200" s="10"/>
      <c r="K200" s="10"/>
      <c r="L200" s="10"/>
      <c r="M200" s="10"/>
      <c r="N200" s="10"/>
      <c r="O200" s="10"/>
    </row>
    <row r="201" spans="2:15">
      <c r="B201" s="5">
        <v>7083</v>
      </c>
      <c r="C201" s="5" t="s">
        <v>352</v>
      </c>
      <c r="D201" s="10"/>
      <c r="E201" s="10"/>
      <c r="F201" s="10"/>
      <c r="G201" s="10"/>
      <c r="H201" s="10"/>
      <c r="I201" s="10"/>
      <c r="J201" s="10"/>
      <c r="K201" s="10"/>
      <c r="L201" s="10"/>
      <c r="M201" s="10"/>
      <c r="N201" s="10"/>
      <c r="O201" s="10"/>
    </row>
    <row r="202" spans="2:15">
      <c r="B202" s="5">
        <v>7085</v>
      </c>
      <c r="C202" s="5" t="s">
        <v>353</v>
      </c>
      <c r="D202" s="10"/>
      <c r="E202" s="10"/>
      <c r="F202" s="10"/>
      <c r="G202" s="10"/>
      <c r="H202" s="10"/>
      <c r="I202" s="10"/>
      <c r="J202" s="10"/>
      <c r="K202" s="10"/>
      <c r="L202" s="10"/>
      <c r="M202" s="10"/>
      <c r="N202" s="10"/>
      <c r="O202" s="10"/>
    </row>
    <row r="203" spans="2:15">
      <c r="B203" s="5">
        <v>7090</v>
      </c>
      <c r="C203" s="5" t="s">
        <v>354</v>
      </c>
      <c r="D203" s="10"/>
      <c r="E203" s="10"/>
      <c r="F203" s="10"/>
      <c r="G203" s="10"/>
      <c r="H203" s="10"/>
      <c r="I203" s="10"/>
      <c r="J203" s="10"/>
      <c r="K203" s="10"/>
      <c r="L203" s="10"/>
      <c r="M203" s="10"/>
      <c r="N203" s="10"/>
      <c r="O203" s="10"/>
    </row>
    <row r="204" spans="2:15">
      <c r="B204" s="5">
        <v>7100</v>
      </c>
      <c r="C204" s="5" t="s">
        <v>355</v>
      </c>
      <c r="D204" s="10"/>
      <c r="E204" s="10"/>
      <c r="F204" s="10"/>
      <c r="G204" s="10"/>
      <c r="H204" s="10"/>
      <c r="I204" s="10"/>
      <c r="J204" s="10"/>
      <c r="K204" s="10"/>
      <c r="L204" s="10"/>
      <c r="M204" s="10"/>
      <c r="N204" s="10"/>
      <c r="O204" s="10"/>
    </row>
    <row r="205" spans="2:15">
      <c r="B205" s="5">
        <v>7130</v>
      </c>
      <c r="C205" s="5" t="s">
        <v>356</v>
      </c>
      <c r="D205" s="10"/>
      <c r="E205" s="10"/>
      <c r="F205" s="10"/>
      <c r="G205" s="10"/>
      <c r="H205" s="10"/>
      <c r="I205" s="10"/>
      <c r="J205" s="10"/>
      <c r="K205" s="10"/>
      <c r="L205" s="10"/>
      <c r="M205" s="10"/>
      <c r="N205" s="10"/>
      <c r="O205" s="10"/>
    </row>
    <row r="206" spans="2:15">
      <c r="B206" s="5">
        <v>7135</v>
      </c>
      <c r="C206" s="5" t="s">
        <v>357</v>
      </c>
      <c r="D206" s="10"/>
      <c r="E206" s="10"/>
      <c r="F206" s="10"/>
      <c r="G206" s="10"/>
      <c r="H206" s="10"/>
      <c r="I206" s="10"/>
      <c r="J206" s="10"/>
      <c r="K206" s="10"/>
      <c r="L206" s="10"/>
      <c r="M206" s="10"/>
      <c r="N206" s="10"/>
      <c r="O206" s="10"/>
    </row>
    <row r="207" spans="2:15">
      <c r="B207" s="5">
        <v>7140</v>
      </c>
      <c r="C207" s="5" t="s">
        <v>358</v>
      </c>
      <c r="D207" s="10"/>
      <c r="E207" s="10"/>
      <c r="F207" s="10"/>
      <c r="G207" s="10"/>
      <c r="H207" s="10"/>
      <c r="I207" s="10"/>
      <c r="J207" s="10"/>
      <c r="K207" s="10"/>
      <c r="L207" s="10"/>
      <c r="M207" s="10"/>
      <c r="N207" s="10"/>
      <c r="O207" s="10"/>
    </row>
    <row r="208" spans="2:15">
      <c r="B208" s="5">
        <v>7145</v>
      </c>
      <c r="C208" s="5" t="s">
        <v>359</v>
      </c>
      <c r="D208" s="10"/>
      <c r="E208" s="10"/>
      <c r="F208" s="10"/>
      <c r="G208" s="10"/>
      <c r="H208" s="10"/>
      <c r="I208" s="10"/>
      <c r="J208" s="10"/>
      <c r="K208" s="10"/>
      <c r="L208" s="10"/>
      <c r="M208" s="10"/>
      <c r="N208" s="10"/>
      <c r="O208" s="10"/>
    </row>
    <row r="209" spans="2:15">
      <c r="B209" s="5">
        <v>7150</v>
      </c>
      <c r="C209" s="5" t="s">
        <v>360</v>
      </c>
      <c r="D209" s="10"/>
      <c r="E209" s="10"/>
      <c r="F209" s="10"/>
      <c r="G209" s="10"/>
      <c r="H209" s="10"/>
      <c r="I209" s="10"/>
      <c r="J209" s="10"/>
      <c r="K209" s="10"/>
      <c r="L209" s="10"/>
      <c r="M209" s="10"/>
      <c r="N209" s="10"/>
      <c r="O209" s="10"/>
    </row>
    <row r="210" spans="2:15">
      <c r="B210" s="5">
        <v>7160</v>
      </c>
      <c r="C210" s="5" t="s">
        <v>361</v>
      </c>
      <c r="D210" s="10"/>
      <c r="E210" s="10"/>
      <c r="F210" s="10"/>
      <c r="G210" s="10"/>
      <c r="H210" s="10"/>
      <c r="I210" s="10"/>
      <c r="J210" s="10"/>
      <c r="K210" s="10"/>
      <c r="L210" s="10"/>
      <c r="M210" s="10"/>
      <c r="N210" s="10"/>
      <c r="O210" s="10"/>
    </row>
    <row r="211" spans="2:15">
      <c r="B211" s="5">
        <v>7162</v>
      </c>
      <c r="C211" s="5" t="s">
        <v>362</v>
      </c>
      <c r="D211" s="10"/>
      <c r="E211" s="10"/>
      <c r="F211" s="10"/>
      <c r="G211" s="10"/>
      <c r="H211" s="10"/>
      <c r="I211" s="10"/>
      <c r="J211" s="10"/>
      <c r="K211" s="10"/>
      <c r="L211" s="10"/>
      <c r="M211" s="10"/>
      <c r="N211" s="10"/>
      <c r="O211" s="10"/>
    </row>
    <row r="212" spans="2:15">
      <c r="B212" s="5">
        <v>7164</v>
      </c>
      <c r="C212" s="5" t="s">
        <v>363</v>
      </c>
      <c r="D212" s="10"/>
      <c r="E212" s="10"/>
      <c r="F212" s="10"/>
      <c r="G212" s="10"/>
      <c r="H212" s="10"/>
      <c r="I212" s="10"/>
      <c r="J212" s="10"/>
      <c r="K212" s="10"/>
      <c r="L212" s="10"/>
      <c r="M212" s="10"/>
      <c r="N212" s="10"/>
      <c r="O212" s="10"/>
    </row>
    <row r="213" spans="2:15">
      <c r="B213" s="5">
        <v>7166</v>
      </c>
      <c r="C213" s="5" t="s">
        <v>364</v>
      </c>
      <c r="D213" s="10"/>
      <c r="E213" s="10"/>
      <c r="F213" s="10"/>
      <c r="G213" s="10"/>
      <c r="H213" s="10"/>
      <c r="I213" s="10"/>
      <c r="J213" s="10"/>
      <c r="K213" s="10"/>
      <c r="L213" s="10"/>
      <c r="M213" s="10"/>
      <c r="N213" s="10"/>
      <c r="O213" s="10"/>
    </row>
    <row r="214" spans="2:15">
      <c r="B214" s="5">
        <v>7168</v>
      </c>
      <c r="C214" s="5" t="s">
        <v>365</v>
      </c>
      <c r="D214" s="10"/>
      <c r="E214" s="10"/>
      <c r="F214" s="10"/>
      <c r="G214" s="10"/>
      <c r="H214" s="10"/>
      <c r="I214" s="10"/>
      <c r="J214" s="10"/>
      <c r="K214" s="10"/>
      <c r="L214" s="10"/>
      <c r="M214" s="10"/>
      <c r="N214" s="10"/>
      <c r="O214" s="10"/>
    </row>
    <row r="215" spans="2:15">
      <c r="B215" s="5">
        <v>7170</v>
      </c>
      <c r="C215" s="5" t="s">
        <v>366</v>
      </c>
      <c r="D215" s="10"/>
      <c r="E215" s="10"/>
      <c r="F215" s="10"/>
      <c r="G215" s="10"/>
      <c r="H215" s="10"/>
      <c r="I215" s="10"/>
      <c r="J215" s="10"/>
      <c r="K215" s="10"/>
      <c r="L215" s="10"/>
      <c r="M215" s="10"/>
      <c r="N215" s="10"/>
      <c r="O215" s="10"/>
    </row>
    <row r="216" spans="2:15">
      <c r="B216" s="5">
        <v>7175</v>
      </c>
      <c r="C216" s="5" t="s">
        <v>367</v>
      </c>
      <c r="D216" s="10"/>
      <c r="E216" s="10"/>
      <c r="F216" s="10"/>
      <c r="G216" s="10"/>
      <c r="H216" s="10"/>
      <c r="I216" s="10"/>
      <c r="J216" s="10"/>
      <c r="K216" s="10"/>
      <c r="L216" s="10"/>
      <c r="M216" s="10"/>
      <c r="N216" s="10"/>
      <c r="O216" s="10"/>
    </row>
    <row r="217" spans="2:15">
      <c r="D217" s="10"/>
      <c r="E217" s="10"/>
      <c r="F217" s="10"/>
      <c r="G217" s="10"/>
      <c r="H217" s="10"/>
      <c r="I217" s="10"/>
      <c r="J217" s="10"/>
      <c r="K217" s="10"/>
      <c r="L217" s="10"/>
      <c r="M217" s="10"/>
      <c r="N217" s="10"/>
      <c r="O217" s="10"/>
    </row>
    <row r="218" spans="2:15" s="2" customFormat="1">
      <c r="B218" s="5" t="s">
        <v>368</v>
      </c>
      <c r="C218" s="1"/>
      <c r="D218" s="9">
        <f>SUM(D219:D222)</f>
        <v>0</v>
      </c>
      <c r="E218" s="9">
        <f t="shared" ref="E218:O218" si="31">SUM(E219:E222)</f>
        <v>0</v>
      </c>
      <c r="F218" s="9">
        <f t="shared" si="31"/>
        <v>0</v>
      </c>
      <c r="G218" s="9">
        <f t="shared" si="31"/>
        <v>0</v>
      </c>
      <c r="H218" s="9">
        <f t="shared" si="31"/>
        <v>0</v>
      </c>
      <c r="I218" s="9">
        <f t="shared" si="31"/>
        <v>0</v>
      </c>
      <c r="J218" s="9">
        <f t="shared" si="31"/>
        <v>0</v>
      </c>
      <c r="K218" s="9">
        <f t="shared" si="31"/>
        <v>0</v>
      </c>
      <c r="L218" s="9">
        <f t="shared" si="31"/>
        <v>0</v>
      </c>
      <c r="M218" s="9">
        <f t="shared" si="31"/>
        <v>0</v>
      </c>
      <c r="N218" s="9">
        <f t="shared" si="31"/>
        <v>0</v>
      </c>
      <c r="O218" s="9">
        <f t="shared" si="31"/>
        <v>0</v>
      </c>
    </row>
    <row r="219" spans="2:15">
      <c r="B219" s="5">
        <v>7210</v>
      </c>
      <c r="C219" s="5" t="s">
        <v>369</v>
      </c>
      <c r="D219" s="10"/>
    </row>
    <row r="220" spans="2:15">
      <c r="B220" s="5">
        <v>7220</v>
      </c>
      <c r="C220" s="5" t="s">
        <v>370</v>
      </c>
      <c r="D220" s="10"/>
    </row>
    <row r="221" spans="2:15">
      <c r="B221" s="5">
        <v>7230</v>
      </c>
      <c r="C221" s="5" t="s">
        <v>371</v>
      </c>
      <c r="D221" s="10"/>
    </row>
    <row r="222" spans="2:15">
      <c r="B222" s="5">
        <v>7250</v>
      </c>
      <c r="C222" s="5" t="s">
        <v>372</v>
      </c>
      <c r="D222" s="10"/>
    </row>
    <row r="223" spans="2:15">
      <c r="D223" s="10"/>
    </row>
    <row r="224" spans="2:15" s="2" customFormat="1">
      <c r="B224" s="5" t="s">
        <v>373</v>
      </c>
      <c r="C224" s="1"/>
      <c r="D224" s="12"/>
    </row>
    <row r="225" spans="2:15">
      <c r="B225" s="5">
        <v>7300</v>
      </c>
      <c r="C225" s="5" t="s">
        <v>374</v>
      </c>
      <c r="D225" s="13">
        <f>SUM(D226:D230)</f>
        <v>0</v>
      </c>
      <c r="E225" s="13">
        <f t="shared" ref="E225:O225" si="32">SUM(E226:E230)</f>
        <v>0</v>
      </c>
      <c r="F225" s="13">
        <f t="shared" si="32"/>
        <v>0</v>
      </c>
      <c r="G225" s="13">
        <f t="shared" si="32"/>
        <v>0</v>
      </c>
      <c r="H225" s="13">
        <f t="shared" si="32"/>
        <v>0</v>
      </c>
      <c r="I225" s="13">
        <f t="shared" si="32"/>
        <v>0</v>
      </c>
      <c r="J225" s="13">
        <f t="shared" si="32"/>
        <v>0</v>
      </c>
      <c r="K225" s="13">
        <f t="shared" si="32"/>
        <v>0</v>
      </c>
      <c r="L225" s="13">
        <f t="shared" si="32"/>
        <v>0</v>
      </c>
      <c r="M225" s="13">
        <f t="shared" si="32"/>
        <v>0</v>
      </c>
      <c r="N225" s="13">
        <f t="shared" si="32"/>
        <v>0</v>
      </c>
      <c r="O225" s="13">
        <f t="shared" si="32"/>
        <v>0</v>
      </c>
    </row>
    <row r="226" spans="2:15">
      <c r="B226" s="3">
        <v>7301</v>
      </c>
      <c r="C226" s="4" t="s">
        <v>375</v>
      </c>
      <c r="D226" s="10"/>
      <c r="E226" s="10"/>
      <c r="F226" s="10"/>
      <c r="G226" s="10"/>
      <c r="H226" s="10"/>
      <c r="I226" s="10"/>
      <c r="J226" s="10"/>
      <c r="K226" s="10"/>
      <c r="L226" s="10"/>
      <c r="M226" s="10"/>
      <c r="N226" s="10"/>
      <c r="O226" s="10"/>
    </row>
    <row r="227" spans="2:15">
      <c r="B227" s="3">
        <v>7302</v>
      </c>
      <c r="C227" s="4" t="s">
        <v>376</v>
      </c>
      <c r="D227" s="10"/>
      <c r="E227" s="10"/>
      <c r="F227" s="10"/>
      <c r="G227" s="10"/>
      <c r="H227" s="10"/>
      <c r="I227" s="10"/>
      <c r="J227" s="10"/>
      <c r="K227" s="10"/>
      <c r="L227" s="10"/>
      <c r="M227" s="10"/>
      <c r="N227" s="10"/>
      <c r="O227" s="10"/>
    </row>
    <row r="228" spans="2:15">
      <c r="B228" s="3">
        <v>7303</v>
      </c>
      <c r="C228" s="4" t="s">
        <v>377</v>
      </c>
      <c r="D228" s="10"/>
      <c r="E228" s="10"/>
      <c r="F228" s="10"/>
      <c r="G228" s="10"/>
      <c r="H228" s="10"/>
      <c r="I228" s="10"/>
      <c r="J228" s="10"/>
      <c r="K228" s="10"/>
      <c r="L228" s="10"/>
      <c r="M228" s="10"/>
      <c r="N228" s="10"/>
      <c r="O228" s="10"/>
    </row>
    <row r="229" spans="2:15">
      <c r="B229" s="3">
        <v>7304</v>
      </c>
      <c r="C229" s="4" t="s">
        <v>378</v>
      </c>
      <c r="D229" s="10"/>
      <c r="E229" s="10"/>
      <c r="F229" s="10"/>
      <c r="G229" s="10"/>
      <c r="H229" s="10"/>
      <c r="I229" s="10"/>
      <c r="J229" s="10"/>
      <c r="K229" s="10"/>
      <c r="L229" s="10"/>
      <c r="M229" s="10"/>
      <c r="N229" s="10"/>
      <c r="O229" s="10"/>
    </row>
    <row r="230" spans="2:15">
      <c r="B230" s="3">
        <v>7305</v>
      </c>
      <c r="C230" s="4" t="s">
        <v>379</v>
      </c>
      <c r="D230" s="10"/>
      <c r="E230" s="10"/>
      <c r="F230" s="10"/>
      <c r="G230" s="10"/>
      <c r="H230" s="10"/>
      <c r="I230" s="10"/>
      <c r="J230" s="10"/>
      <c r="K230" s="10"/>
      <c r="L230" s="10"/>
      <c r="M230" s="10"/>
      <c r="N230" s="10"/>
      <c r="O230" s="10"/>
    </row>
    <row r="231" spans="2:15">
      <c r="B231" s="5">
        <v>7310</v>
      </c>
      <c r="C231" s="5" t="s">
        <v>380</v>
      </c>
      <c r="D231" s="10"/>
      <c r="E231" s="10"/>
      <c r="F231" s="10"/>
      <c r="G231" s="10"/>
      <c r="H231" s="10"/>
      <c r="I231" s="10"/>
      <c r="J231" s="10"/>
      <c r="K231" s="10"/>
      <c r="L231" s="10"/>
      <c r="M231" s="10"/>
      <c r="N231" s="10"/>
      <c r="O231" s="10"/>
    </row>
    <row r="232" spans="2:15">
      <c r="B232" s="5">
        <v>7320</v>
      </c>
      <c r="C232" s="5" t="s">
        <v>381</v>
      </c>
      <c r="D232" s="10"/>
      <c r="E232" s="10"/>
      <c r="F232" s="10"/>
      <c r="G232" s="10"/>
      <c r="H232" s="10"/>
      <c r="I232" s="10"/>
      <c r="J232" s="10"/>
      <c r="K232" s="10"/>
      <c r="L232" s="10"/>
      <c r="M232" s="10"/>
      <c r="N232" s="10"/>
      <c r="O232" s="10"/>
    </row>
    <row r="233" spans="2:15">
      <c r="B233" s="5">
        <v>7340</v>
      </c>
      <c r="C233" s="5" t="s">
        <v>382</v>
      </c>
      <c r="D233" s="10"/>
      <c r="E233" s="10"/>
      <c r="F233" s="10"/>
      <c r="G233" s="10"/>
      <c r="H233" s="10"/>
      <c r="I233" s="10"/>
      <c r="J233" s="10"/>
      <c r="K233" s="10"/>
      <c r="L233" s="10"/>
      <c r="M233" s="10"/>
      <c r="N233" s="10"/>
      <c r="O233" s="10"/>
    </row>
    <row r="234" spans="2:15">
      <c r="B234" s="5">
        <v>7360</v>
      </c>
      <c r="C234" s="5" t="s">
        <v>383</v>
      </c>
      <c r="D234" s="10"/>
      <c r="E234" s="10"/>
      <c r="F234" s="10"/>
      <c r="G234" s="10"/>
      <c r="H234" s="10"/>
      <c r="I234" s="10"/>
      <c r="J234" s="10"/>
      <c r="K234" s="10"/>
      <c r="L234" s="10"/>
      <c r="M234" s="10"/>
      <c r="N234" s="10"/>
      <c r="O234" s="10"/>
    </row>
    <row r="235" spans="2:15">
      <c r="B235" s="3">
        <v>7361</v>
      </c>
      <c r="C235" s="4" t="s">
        <v>384</v>
      </c>
      <c r="D235" s="10"/>
      <c r="E235" s="10"/>
      <c r="F235" s="10"/>
      <c r="G235" s="10"/>
      <c r="H235" s="10"/>
      <c r="I235" s="10"/>
      <c r="J235" s="10"/>
      <c r="K235" s="10"/>
      <c r="L235" s="10"/>
      <c r="M235" s="10"/>
      <c r="N235" s="10"/>
      <c r="O235" s="10"/>
    </row>
    <row r="236" spans="2:15">
      <c r="B236" s="3">
        <v>7362</v>
      </c>
      <c r="C236" s="4" t="s">
        <v>385</v>
      </c>
      <c r="D236" s="10"/>
      <c r="E236" s="10"/>
      <c r="F236" s="10"/>
      <c r="G236" s="10"/>
      <c r="H236" s="10"/>
      <c r="I236" s="10"/>
      <c r="J236" s="10"/>
      <c r="K236" s="10"/>
      <c r="L236" s="10"/>
      <c r="M236" s="10"/>
      <c r="N236" s="10"/>
      <c r="O236" s="10"/>
    </row>
    <row r="237" spans="2:15">
      <c r="B237" s="3">
        <v>7363</v>
      </c>
      <c r="C237" s="4" t="s">
        <v>386</v>
      </c>
      <c r="D237" s="10"/>
      <c r="E237" s="10"/>
      <c r="F237" s="10"/>
      <c r="G237" s="10"/>
      <c r="H237" s="10"/>
      <c r="I237" s="10"/>
      <c r="J237" s="10"/>
      <c r="K237" s="10"/>
      <c r="L237" s="10"/>
      <c r="M237" s="10"/>
      <c r="N237" s="10"/>
      <c r="O237" s="10"/>
    </row>
    <row r="238" spans="2:15">
      <c r="B238" s="5">
        <v>7365</v>
      </c>
      <c r="C238" s="5" t="s">
        <v>387</v>
      </c>
      <c r="D238" s="15">
        <f>SUM(D239:D242)</f>
        <v>0</v>
      </c>
      <c r="E238" s="15">
        <f t="shared" ref="E238:O238" si="33">SUM(E239:E242)</f>
        <v>0</v>
      </c>
      <c r="F238" s="15">
        <f t="shared" si="33"/>
        <v>0</v>
      </c>
      <c r="G238" s="15">
        <f t="shared" si="33"/>
        <v>0</v>
      </c>
      <c r="H238" s="15">
        <f t="shared" si="33"/>
        <v>0</v>
      </c>
      <c r="I238" s="15">
        <f t="shared" si="33"/>
        <v>0</v>
      </c>
      <c r="J238" s="15">
        <f t="shared" si="33"/>
        <v>0</v>
      </c>
      <c r="K238" s="15">
        <f t="shared" si="33"/>
        <v>0</v>
      </c>
      <c r="L238" s="15">
        <f t="shared" si="33"/>
        <v>0</v>
      </c>
      <c r="M238" s="15">
        <f t="shared" si="33"/>
        <v>0</v>
      </c>
      <c r="N238" s="15">
        <f t="shared" si="33"/>
        <v>0</v>
      </c>
      <c r="O238" s="15">
        <f t="shared" si="33"/>
        <v>0</v>
      </c>
    </row>
    <row r="239" spans="2:15">
      <c r="B239" s="3">
        <v>7366</v>
      </c>
      <c r="C239" s="4" t="s">
        <v>388</v>
      </c>
      <c r="D239" s="10"/>
      <c r="E239" s="10"/>
      <c r="F239" s="10"/>
      <c r="G239" s="10"/>
      <c r="H239" s="10"/>
      <c r="I239" s="10"/>
      <c r="J239" s="10"/>
      <c r="K239" s="10"/>
      <c r="L239" s="10"/>
      <c r="M239" s="10"/>
      <c r="N239" s="10"/>
      <c r="O239" s="10"/>
    </row>
    <row r="240" spans="2:15">
      <c r="B240" s="3">
        <v>7367</v>
      </c>
      <c r="C240" s="4" t="s">
        <v>389</v>
      </c>
      <c r="D240" s="10"/>
      <c r="E240" s="10"/>
      <c r="F240" s="10"/>
      <c r="G240" s="10"/>
      <c r="H240" s="10"/>
      <c r="I240" s="10"/>
      <c r="J240" s="10"/>
      <c r="K240" s="10"/>
      <c r="L240" s="10"/>
      <c r="M240" s="10"/>
      <c r="N240" s="10"/>
      <c r="O240" s="10"/>
    </row>
    <row r="241" spans="2:15">
      <c r="B241" s="3">
        <v>7368</v>
      </c>
      <c r="C241" s="4" t="s">
        <v>390</v>
      </c>
      <c r="D241" s="10"/>
      <c r="E241" s="10"/>
      <c r="F241" s="10"/>
      <c r="G241" s="10"/>
      <c r="H241" s="10"/>
      <c r="I241" s="10"/>
      <c r="J241" s="10"/>
      <c r="K241" s="10"/>
      <c r="L241" s="10"/>
      <c r="M241" s="10"/>
      <c r="N241" s="10"/>
      <c r="O241" s="10"/>
    </row>
    <row r="242" spans="2:15">
      <c r="B242" s="3">
        <v>7369</v>
      </c>
      <c r="C242" s="4" t="s">
        <v>391</v>
      </c>
      <c r="D242" s="10"/>
      <c r="E242" s="10"/>
      <c r="F242" s="10"/>
      <c r="G242" s="10"/>
      <c r="H242" s="10"/>
      <c r="I242" s="10"/>
      <c r="J242" s="10"/>
      <c r="K242" s="10"/>
      <c r="L242" s="10"/>
      <c r="M242" s="10"/>
      <c r="N242" s="10"/>
      <c r="O242" s="10"/>
    </row>
    <row r="243" spans="2:15">
      <c r="D243" s="10"/>
      <c r="E243" s="10"/>
      <c r="F243" s="10"/>
      <c r="G243" s="10"/>
      <c r="H243" s="10"/>
      <c r="I243" s="10"/>
      <c r="J243" s="10"/>
      <c r="K243" s="10"/>
      <c r="L243" s="10"/>
      <c r="M243" s="10"/>
      <c r="N243" s="10"/>
      <c r="O243" s="10"/>
    </row>
    <row r="244" spans="2:15" s="2" customFormat="1">
      <c r="B244" s="5" t="s">
        <v>392</v>
      </c>
      <c r="C244" s="1"/>
      <c r="D244" s="9">
        <f>SUM(D245:D252)</f>
        <v>0</v>
      </c>
      <c r="E244" s="9">
        <f t="shared" ref="E244:O244" si="34">SUM(E245:E252)</f>
        <v>0</v>
      </c>
      <c r="F244" s="9">
        <f t="shared" si="34"/>
        <v>0</v>
      </c>
      <c r="G244" s="9">
        <f t="shared" si="34"/>
        <v>0</v>
      </c>
      <c r="H244" s="9">
        <f t="shared" si="34"/>
        <v>0</v>
      </c>
      <c r="I244" s="9">
        <f t="shared" si="34"/>
        <v>0</v>
      </c>
      <c r="J244" s="9">
        <f t="shared" si="34"/>
        <v>0</v>
      </c>
      <c r="K244" s="9">
        <f t="shared" si="34"/>
        <v>0</v>
      </c>
      <c r="L244" s="9">
        <f t="shared" si="34"/>
        <v>0</v>
      </c>
      <c r="M244" s="9">
        <f t="shared" si="34"/>
        <v>0</v>
      </c>
      <c r="N244" s="9">
        <f t="shared" si="34"/>
        <v>0</v>
      </c>
      <c r="O244" s="9">
        <f t="shared" si="34"/>
        <v>0</v>
      </c>
    </row>
    <row r="245" spans="2:15">
      <c r="B245" s="5">
        <v>7400</v>
      </c>
      <c r="C245" s="5" t="s">
        <v>393</v>
      </c>
      <c r="D245" s="10"/>
      <c r="E245" s="10"/>
      <c r="F245" s="10"/>
      <c r="G245" s="10"/>
      <c r="H245" s="10"/>
      <c r="I245" s="10"/>
      <c r="J245" s="10"/>
      <c r="K245" s="10"/>
      <c r="L245" s="10"/>
      <c r="M245" s="10"/>
      <c r="N245" s="10"/>
      <c r="O245" s="10"/>
    </row>
    <row r="246" spans="2:15">
      <c r="B246" s="5">
        <v>7440</v>
      </c>
      <c r="C246" s="5" t="s">
        <v>394</v>
      </c>
      <c r="D246" s="10"/>
      <c r="E246" s="10"/>
      <c r="F246" s="10"/>
      <c r="G246" s="10"/>
      <c r="H246" s="10"/>
      <c r="I246" s="10"/>
      <c r="J246" s="10"/>
      <c r="K246" s="10"/>
      <c r="L246" s="10"/>
      <c r="M246" s="10"/>
      <c r="N246" s="10"/>
      <c r="O246" s="10"/>
    </row>
    <row r="247" spans="2:15">
      <c r="B247" s="5">
        <v>7441</v>
      </c>
      <c r="C247" s="5" t="s">
        <v>395</v>
      </c>
      <c r="D247" s="10"/>
      <c r="E247" s="10"/>
      <c r="F247" s="10"/>
      <c r="G247" s="10"/>
      <c r="H247" s="10"/>
      <c r="I247" s="10"/>
      <c r="J247" s="10"/>
      <c r="K247" s="10"/>
      <c r="L247" s="10"/>
      <c r="M247" s="10"/>
      <c r="N247" s="10"/>
      <c r="O247" s="10"/>
    </row>
    <row r="248" spans="2:15">
      <c r="B248" s="5">
        <v>7442</v>
      </c>
      <c r="C248" s="5" t="s">
        <v>396</v>
      </c>
      <c r="D248" s="10"/>
      <c r="E248" s="10"/>
      <c r="F248" s="10"/>
      <c r="G248" s="10"/>
      <c r="H248" s="10"/>
      <c r="I248" s="10"/>
      <c r="J248" s="10"/>
      <c r="K248" s="10"/>
      <c r="L248" s="10"/>
      <c r="M248" s="10"/>
      <c r="N248" s="10"/>
      <c r="O248" s="10"/>
    </row>
    <row r="249" spans="2:15">
      <c r="B249" s="5">
        <v>7445</v>
      </c>
      <c r="C249" s="5" t="s">
        <v>397</v>
      </c>
      <c r="D249" s="10"/>
      <c r="E249" s="10"/>
      <c r="F249" s="10"/>
      <c r="G249" s="10"/>
      <c r="H249" s="10"/>
      <c r="I249" s="10"/>
      <c r="J249" s="10"/>
      <c r="K249" s="10"/>
      <c r="L249" s="10"/>
      <c r="M249" s="10"/>
      <c r="N249" s="10"/>
      <c r="O249" s="10"/>
    </row>
    <row r="250" spans="2:15">
      <c r="B250" s="5">
        <v>7450</v>
      </c>
      <c r="C250" s="5" t="s">
        <v>398</v>
      </c>
      <c r="D250" s="10"/>
      <c r="E250" s="10"/>
      <c r="F250" s="10"/>
      <c r="G250" s="10"/>
      <c r="H250" s="10"/>
      <c r="I250" s="10"/>
      <c r="J250" s="10"/>
      <c r="K250" s="10"/>
      <c r="L250" s="10"/>
      <c r="M250" s="10"/>
      <c r="N250" s="10"/>
      <c r="O250" s="10"/>
    </row>
    <row r="251" spans="2:15">
      <c r="B251" s="5">
        <v>7460</v>
      </c>
      <c r="C251" s="5" t="s">
        <v>399</v>
      </c>
      <c r="D251" s="10"/>
      <c r="E251" s="10"/>
      <c r="F251" s="10"/>
      <c r="G251" s="10"/>
      <c r="H251" s="10"/>
      <c r="I251" s="10"/>
      <c r="J251" s="10"/>
      <c r="K251" s="10"/>
      <c r="L251" s="10"/>
      <c r="M251" s="10"/>
      <c r="N251" s="10"/>
      <c r="O251" s="10"/>
    </row>
    <row r="252" spans="2:15">
      <c r="B252" s="5">
        <v>7470</v>
      </c>
      <c r="C252" s="5" t="s">
        <v>400</v>
      </c>
      <c r="D252" s="10"/>
      <c r="E252" s="10"/>
      <c r="F252" s="10"/>
      <c r="G252" s="10"/>
      <c r="H252" s="10"/>
      <c r="I252" s="10"/>
      <c r="J252" s="10"/>
      <c r="K252" s="10"/>
      <c r="L252" s="10"/>
      <c r="M252" s="10"/>
      <c r="N252" s="10"/>
      <c r="O252" s="10"/>
    </row>
    <row r="253" spans="2:15">
      <c r="D253" s="10"/>
      <c r="E253" s="10"/>
      <c r="F253" s="10"/>
      <c r="G253" s="10"/>
      <c r="H253" s="10"/>
      <c r="I253" s="10"/>
      <c r="J253" s="10"/>
      <c r="K253" s="10"/>
      <c r="L253" s="10"/>
      <c r="M253" s="10"/>
      <c r="N253" s="10"/>
      <c r="O253" s="10"/>
    </row>
    <row r="254" spans="2:15">
      <c r="B254" s="5" t="s">
        <v>401</v>
      </c>
      <c r="D254" s="16">
        <f>SUM(D255:D258,D262,D266,D267,D271,D272,D273,D274,D275,D280,D283,D284,D285)</f>
        <v>0</v>
      </c>
      <c r="E254" s="16">
        <f t="shared" ref="E254:O254" si="35">SUM(E255:E258,E262,E266,E267,E271,E272,E273,E274,E275,E280,E283,E284,E285)</f>
        <v>0</v>
      </c>
      <c r="F254" s="16">
        <f t="shared" si="35"/>
        <v>0</v>
      </c>
      <c r="G254" s="16">
        <f t="shared" si="35"/>
        <v>0</v>
      </c>
      <c r="H254" s="16">
        <f t="shared" si="35"/>
        <v>0</v>
      </c>
      <c r="I254" s="16">
        <f t="shared" si="35"/>
        <v>0</v>
      </c>
      <c r="J254" s="16">
        <f t="shared" si="35"/>
        <v>0</v>
      </c>
      <c r="K254" s="16">
        <f t="shared" si="35"/>
        <v>0</v>
      </c>
      <c r="L254" s="16">
        <f t="shared" si="35"/>
        <v>0</v>
      </c>
      <c r="M254" s="16">
        <f t="shared" si="35"/>
        <v>0</v>
      </c>
      <c r="N254" s="16">
        <f t="shared" si="35"/>
        <v>0</v>
      </c>
      <c r="O254" s="16">
        <f t="shared" si="35"/>
        <v>0</v>
      </c>
    </row>
    <row r="255" spans="2:15">
      <c r="B255" s="5">
        <v>7500</v>
      </c>
      <c r="C255" s="5" t="s">
        <v>402</v>
      </c>
      <c r="D255" s="13"/>
    </row>
    <row r="256" spans="2:15">
      <c r="B256" s="5">
        <v>7510</v>
      </c>
      <c r="C256" s="5" t="s">
        <v>403</v>
      </c>
      <c r="D256" s="13"/>
    </row>
    <row r="257" spans="2:15">
      <c r="B257" s="5">
        <v>7515</v>
      </c>
      <c r="C257" s="5" t="s">
        <v>404</v>
      </c>
      <c r="D257" s="13"/>
    </row>
    <row r="258" spans="2:15">
      <c r="B258" s="5">
        <v>7520</v>
      </c>
      <c r="C258" s="5" t="s">
        <v>405</v>
      </c>
      <c r="D258" s="13">
        <f>SUM(D259:D261)</f>
        <v>0</v>
      </c>
      <c r="E258" s="13">
        <f t="shared" ref="E258:O258" si="36">SUM(E259:E261)</f>
        <v>0</v>
      </c>
      <c r="F258" s="13">
        <f t="shared" si="36"/>
        <v>0</v>
      </c>
      <c r="G258" s="13">
        <f t="shared" si="36"/>
        <v>0</v>
      </c>
      <c r="H258" s="13">
        <f t="shared" si="36"/>
        <v>0</v>
      </c>
      <c r="I258" s="13">
        <f t="shared" si="36"/>
        <v>0</v>
      </c>
      <c r="J258" s="13">
        <f t="shared" si="36"/>
        <v>0</v>
      </c>
      <c r="K258" s="13">
        <f t="shared" si="36"/>
        <v>0</v>
      </c>
      <c r="L258" s="13">
        <f t="shared" si="36"/>
        <v>0</v>
      </c>
      <c r="M258" s="13">
        <f t="shared" si="36"/>
        <v>0</v>
      </c>
      <c r="N258" s="13">
        <f t="shared" si="36"/>
        <v>0</v>
      </c>
      <c r="O258" s="13">
        <f t="shared" si="36"/>
        <v>0</v>
      </c>
    </row>
    <row r="259" spans="2:15">
      <c r="B259" s="3">
        <v>7521</v>
      </c>
      <c r="C259" s="4" t="s">
        <v>406</v>
      </c>
      <c r="D259" s="10"/>
      <c r="E259" s="10"/>
      <c r="F259" s="10"/>
      <c r="G259" s="10"/>
      <c r="H259" s="10"/>
      <c r="I259" s="10"/>
      <c r="J259" s="10"/>
      <c r="K259" s="10"/>
      <c r="L259" s="10"/>
      <c r="M259" s="10"/>
      <c r="N259" s="10"/>
      <c r="O259" s="10"/>
    </row>
    <row r="260" spans="2:15">
      <c r="B260" s="3">
        <v>7522</v>
      </c>
      <c r="C260" s="4" t="s">
        <v>407</v>
      </c>
      <c r="D260" s="10"/>
      <c r="E260" s="10"/>
      <c r="F260" s="10"/>
      <c r="G260" s="10"/>
      <c r="H260" s="10"/>
      <c r="I260" s="10"/>
      <c r="J260" s="10"/>
      <c r="K260" s="10"/>
      <c r="L260" s="10"/>
      <c r="M260" s="10"/>
      <c r="N260" s="10"/>
      <c r="O260" s="10"/>
    </row>
    <row r="261" spans="2:15">
      <c r="B261" s="3">
        <v>7523</v>
      </c>
      <c r="C261" s="4" t="s">
        <v>408</v>
      </c>
      <c r="D261" s="10"/>
      <c r="E261" s="10"/>
      <c r="F261" s="10"/>
      <c r="G261" s="10"/>
      <c r="H261" s="10"/>
      <c r="I261" s="10"/>
      <c r="J261" s="10"/>
      <c r="K261" s="10"/>
      <c r="L261" s="10"/>
      <c r="M261" s="10"/>
      <c r="N261" s="10"/>
      <c r="O261" s="10"/>
    </row>
    <row r="262" spans="2:15">
      <c r="B262" s="5">
        <v>7530</v>
      </c>
      <c r="C262" s="5" t="s">
        <v>409</v>
      </c>
      <c r="D262" s="13">
        <f>SUM(D263:D265)</f>
        <v>0</v>
      </c>
      <c r="E262" s="13">
        <f t="shared" ref="E262:O262" si="37">SUM(E263:E265)</f>
        <v>0</v>
      </c>
      <c r="F262" s="13">
        <f t="shared" si="37"/>
        <v>0</v>
      </c>
      <c r="G262" s="13">
        <f t="shared" si="37"/>
        <v>0</v>
      </c>
      <c r="H262" s="13">
        <f t="shared" si="37"/>
        <v>0</v>
      </c>
      <c r="I262" s="13">
        <f t="shared" si="37"/>
        <v>0</v>
      </c>
      <c r="J262" s="13">
        <f t="shared" si="37"/>
        <v>0</v>
      </c>
      <c r="K262" s="13">
        <f t="shared" si="37"/>
        <v>0</v>
      </c>
      <c r="L262" s="13">
        <f t="shared" si="37"/>
        <v>0</v>
      </c>
      <c r="M262" s="13">
        <f t="shared" si="37"/>
        <v>0</v>
      </c>
      <c r="N262" s="13">
        <f t="shared" si="37"/>
        <v>0</v>
      </c>
      <c r="O262" s="13">
        <f t="shared" si="37"/>
        <v>0</v>
      </c>
    </row>
    <row r="263" spans="2:15">
      <c r="B263" s="3">
        <v>7531</v>
      </c>
      <c r="C263" s="4" t="s">
        <v>410</v>
      </c>
      <c r="D263" s="10"/>
      <c r="E263" s="10"/>
      <c r="F263" s="10"/>
      <c r="G263" s="10"/>
      <c r="H263" s="10"/>
      <c r="I263" s="10"/>
      <c r="J263" s="10"/>
      <c r="K263" s="10"/>
      <c r="L263" s="10"/>
      <c r="M263" s="10"/>
      <c r="N263" s="10"/>
      <c r="O263" s="10"/>
    </row>
    <row r="264" spans="2:15">
      <c r="B264" s="3">
        <v>7532</v>
      </c>
      <c r="C264" s="4" t="s">
        <v>411</v>
      </c>
      <c r="D264" s="10"/>
      <c r="E264" s="10"/>
      <c r="F264" s="10"/>
      <c r="G264" s="10"/>
      <c r="H264" s="10"/>
      <c r="I264" s="10"/>
      <c r="J264" s="10"/>
      <c r="K264" s="10"/>
      <c r="L264" s="10"/>
      <c r="M264" s="10"/>
      <c r="N264" s="10"/>
      <c r="O264" s="10"/>
    </row>
    <row r="265" spans="2:15">
      <c r="B265" s="3">
        <v>7533</v>
      </c>
      <c r="C265" s="4" t="s">
        <v>412</v>
      </c>
      <c r="D265" s="10"/>
      <c r="E265" s="10"/>
      <c r="F265" s="10"/>
      <c r="G265" s="10"/>
      <c r="H265" s="10"/>
      <c r="I265" s="10"/>
      <c r="J265" s="10"/>
      <c r="K265" s="10"/>
      <c r="L265" s="10"/>
      <c r="M265" s="10"/>
      <c r="N265" s="10"/>
      <c r="O265" s="10"/>
    </row>
    <row r="266" spans="2:15">
      <c r="B266" s="5">
        <v>7540</v>
      </c>
      <c r="C266" s="5" t="s">
        <v>413</v>
      </c>
      <c r="D266" s="13"/>
      <c r="E266" s="13"/>
      <c r="F266" s="13"/>
      <c r="G266" s="13"/>
      <c r="H266" s="13"/>
      <c r="I266" s="13"/>
      <c r="J266" s="13"/>
      <c r="K266" s="13"/>
      <c r="L266" s="13"/>
      <c r="M266" s="13"/>
      <c r="N266" s="13"/>
      <c r="O266" s="13"/>
    </row>
    <row r="267" spans="2:15">
      <c r="B267" s="5">
        <v>7570</v>
      </c>
      <c r="C267" s="5" t="s">
        <v>414</v>
      </c>
      <c r="D267" s="13">
        <f>SUM(D268:D270)</f>
        <v>0</v>
      </c>
      <c r="E267" s="13">
        <f t="shared" ref="E267:O267" si="38">SUM(E268:E270)</f>
        <v>0</v>
      </c>
      <c r="F267" s="13">
        <f t="shared" si="38"/>
        <v>0</v>
      </c>
      <c r="G267" s="13">
        <f t="shared" si="38"/>
        <v>0</v>
      </c>
      <c r="H267" s="13">
        <f t="shared" si="38"/>
        <v>0</v>
      </c>
      <c r="I267" s="13">
        <f t="shared" si="38"/>
        <v>0</v>
      </c>
      <c r="J267" s="13">
        <f t="shared" si="38"/>
        <v>0</v>
      </c>
      <c r="K267" s="13">
        <f t="shared" si="38"/>
        <v>0</v>
      </c>
      <c r="L267" s="13">
        <f t="shared" si="38"/>
        <v>0</v>
      </c>
      <c r="M267" s="13">
        <f t="shared" si="38"/>
        <v>0</v>
      </c>
      <c r="N267" s="13">
        <f t="shared" si="38"/>
        <v>0</v>
      </c>
      <c r="O267" s="13">
        <f t="shared" si="38"/>
        <v>0</v>
      </c>
    </row>
    <row r="268" spans="2:15">
      <c r="B268" s="3">
        <v>7571</v>
      </c>
      <c r="C268" s="4" t="s">
        <v>415</v>
      </c>
      <c r="D268" s="10"/>
      <c r="E268" s="10"/>
      <c r="F268" s="10"/>
      <c r="G268" s="10"/>
      <c r="H268" s="10"/>
      <c r="I268" s="10"/>
      <c r="J268" s="10"/>
      <c r="K268" s="10"/>
      <c r="L268" s="10"/>
      <c r="M268" s="10"/>
      <c r="N268" s="10"/>
      <c r="O268" s="10"/>
    </row>
    <row r="269" spans="2:15">
      <c r="B269" s="3">
        <v>7572</v>
      </c>
      <c r="C269" s="4" t="s">
        <v>416</v>
      </c>
      <c r="D269" s="10"/>
      <c r="E269" s="10"/>
      <c r="F269" s="10"/>
      <c r="G269" s="10"/>
      <c r="H269" s="10"/>
      <c r="I269" s="10"/>
      <c r="J269" s="10"/>
      <c r="K269" s="10"/>
      <c r="L269" s="10"/>
      <c r="M269" s="10"/>
      <c r="N269" s="10"/>
      <c r="O269" s="10"/>
    </row>
    <row r="270" spans="2:15">
      <c r="B270" s="3">
        <v>7573</v>
      </c>
      <c r="C270" s="4" t="s">
        <v>417</v>
      </c>
      <c r="D270" s="10"/>
      <c r="E270" s="10"/>
      <c r="F270" s="10"/>
      <c r="G270" s="10"/>
      <c r="H270" s="10"/>
      <c r="I270" s="10"/>
      <c r="J270" s="10"/>
      <c r="K270" s="10"/>
      <c r="L270" s="10"/>
      <c r="M270" s="10"/>
      <c r="N270" s="10"/>
      <c r="O270" s="10"/>
    </row>
    <row r="271" spans="2:15">
      <c r="B271" s="5">
        <v>7580</v>
      </c>
      <c r="C271" s="5" t="s">
        <v>418</v>
      </c>
      <c r="D271" s="13"/>
      <c r="E271" s="13"/>
      <c r="F271" s="13"/>
      <c r="G271" s="13"/>
      <c r="H271" s="13"/>
      <c r="I271" s="13"/>
      <c r="J271" s="13"/>
      <c r="K271" s="13"/>
      <c r="L271" s="13"/>
      <c r="M271" s="13"/>
      <c r="N271" s="13"/>
      <c r="O271" s="13"/>
    </row>
    <row r="272" spans="2:15">
      <c r="B272" s="5">
        <v>7590</v>
      </c>
      <c r="C272" s="5" t="s">
        <v>419</v>
      </c>
      <c r="D272" s="13"/>
      <c r="E272" s="13"/>
      <c r="F272" s="13"/>
      <c r="G272" s="13"/>
      <c r="H272" s="13"/>
      <c r="I272" s="13"/>
      <c r="J272" s="13"/>
      <c r="K272" s="13"/>
      <c r="L272" s="13"/>
      <c r="M272" s="13"/>
      <c r="N272" s="13"/>
      <c r="O272" s="13"/>
    </row>
    <row r="273" spans="2:15">
      <c r="B273" s="5">
        <v>7600</v>
      </c>
      <c r="C273" s="5" t="s">
        <v>420</v>
      </c>
      <c r="D273" s="13"/>
      <c r="E273" s="13"/>
      <c r="F273" s="13"/>
      <c r="G273" s="13"/>
      <c r="H273" s="13"/>
      <c r="I273" s="13"/>
      <c r="J273" s="13"/>
      <c r="K273" s="13"/>
      <c r="L273" s="13"/>
      <c r="M273" s="13"/>
      <c r="N273" s="13"/>
      <c r="O273" s="13"/>
    </row>
    <row r="274" spans="2:15">
      <c r="B274" s="5">
        <v>7620</v>
      </c>
      <c r="C274" s="5" t="s">
        <v>421</v>
      </c>
      <c r="D274" s="13"/>
      <c r="E274" s="13"/>
      <c r="F274" s="13"/>
      <c r="G274" s="13"/>
      <c r="H274" s="13"/>
      <c r="I274" s="13"/>
      <c r="J274" s="13"/>
      <c r="K274" s="13"/>
      <c r="L274" s="13"/>
      <c r="M274" s="13"/>
      <c r="N274" s="13"/>
      <c r="O274" s="13"/>
    </row>
    <row r="275" spans="2:15">
      <c r="B275" s="5">
        <v>7660</v>
      </c>
      <c r="C275" s="5" t="s">
        <v>422</v>
      </c>
      <c r="D275" s="13">
        <f>SUM(D276:D279)</f>
        <v>0</v>
      </c>
      <c r="E275" s="13">
        <f t="shared" ref="E275:O275" si="39">SUM(E276:E279)</f>
        <v>0</v>
      </c>
      <c r="F275" s="13">
        <f t="shared" si="39"/>
        <v>0</v>
      </c>
      <c r="G275" s="13">
        <f t="shared" si="39"/>
        <v>0</v>
      </c>
      <c r="H275" s="13">
        <f t="shared" si="39"/>
        <v>0</v>
      </c>
      <c r="I275" s="13">
        <f t="shared" si="39"/>
        <v>0</v>
      </c>
      <c r="J275" s="13">
        <f t="shared" si="39"/>
        <v>0</v>
      </c>
      <c r="K275" s="13">
        <f t="shared" si="39"/>
        <v>0</v>
      </c>
      <c r="L275" s="13">
        <f t="shared" si="39"/>
        <v>0</v>
      </c>
      <c r="M275" s="13">
        <f t="shared" si="39"/>
        <v>0</v>
      </c>
      <c r="N275" s="13">
        <f t="shared" si="39"/>
        <v>0</v>
      </c>
      <c r="O275" s="13">
        <f t="shared" si="39"/>
        <v>0</v>
      </c>
    </row>
    <row r="276" spans="2:15">
      <c r="B276" s="3">
        <v>7661</v>
      </c>
      <c r="C276" s="4" t="s">
        <v>423</v>
      </c>
      <c r="D276" s="10"/>
      <c r="E276" s="10"/>
      <c r="F276" s="10"/>
      <c r="G276" s="10"/>
      <c r="H276" s="10"/>
      <c r="I276" s="10"/>
      <c r="J276" s="10"/>
      <c r="K276" s="10"/>
      <c r="L276" s="10"/>
      <c r="M276" s="10"/>
      <c r="N276" s="10"/>
      <c r="O276" s="10"/>
    </row>
    <row r="277" spans="2:15">
      <c r="B277" s="3">
        <v>7662</v>
      </c>
      <c r="C277" s="4" t="s">
        <v>424</v>
      </c>
      <c r="D277" s="10"/>
      <c r="E277" s="10"/>
      <c r="F277" s="10"/>
      <c r="G277" s="10"/>
      <c r="H277" s="10"/>
      <c r="I277" s="10"/>
      <c r="J277" s="10"/>
      <c r="K277" s="10"/>
      <c r="L277" s="10"/>
      <c r="M277" s="10"/>
      <c r="N277" s="10"/>
      <c r="O277" s="10"/>
    </row>
    <row r="278" spans="2:15">
      <c r="B278" s="3">
        <v>7663</v>
      </c>
      <c r="C278" s="4" t="s">
        <v>425</v>
      </c>
      <c r="D278" s="10"/>
      <c r="E278" s="10"/>
      <c r="F278" s="10"/>
      <c r="G278" s="10"/>
      <c r="H278" s="10"/>
      <c r="I278" s="10"/>
      <c r="J278" s="10"/>
      <c r="K278" s="10"/>
      <c r="L278" s="10"/>
      <c r="M278" s="10"/>
      <c r="N278" s="10"/>
      <c r="O278" s="10"/>
    </row>
    <row r="279" spans="2:15">
      <c r="B279" s="3">
        <v>7664</v>
      </c>
      <c r="C279" s="4" t="s">
        <v>426</v>
      </c>
      <c r="D279" s="10"/>
      <c r="E279" s="10"/>
      <c r="F279" s="10"/>
      <c r="G279" s="10"/>
      <c r="H279" s="10"/>
      <c r="I279" s="10"/>
      <c r="J279" s="10"/>
      <c r="K279" s="10"/>
      <c r="L279" s="10"/>
      <c r="M279" s="10"/>
      <c r="N279" s="10"/>
      <c r="O279" s="10"/>
    </row>
    <row r="280" spans="2:15">
      <c r="B280" s="5">
        <v>7670</v>
      </c>
      <c r="C280" s="5" t="s">
        <v>427</v>
      </c>
      <c r="D280" s="13">
        <f>SUM(D281:D282)</f>
        <v>0</v>
      </c>
      <c r="E280" s="13">
        <f t="shared" ref="E280:O280" si="40">SUM(E281:E282)</f>
        <v>0</v>
      </c>
      <c r="F280" s="13">
        <f t="shared" si="40"/>
        <v>0</v>
      </c>
      <c r="G280" s="13">
        <f t="shared" si="40"/>
        <v>0</v>
      </c>
      <c r="H280" s="13">
        <f t="shared" si="40"/>
        <v>0</v>
      </c>
      <c r="I280" s="13">
        <f t="shared" si="40"/>
        <v>0</v>
      </c>
      <c r="J280" s="13">
        <f t="shared" si="40"/>
        <v>0</v>
      </c>
      <c r="K280" s="13">
        <f t="shared" si="40"/>
        <v>0</v>
      </c>
      <c r="L280" s="13">
        <f t="shared" si="40"/>
        <v>0</v>
      </c>
      <c r="M280" s="13">
        <f t="shared" si="40"/>
        <v>0</v>
      </c>
      <c r="N280" s="13">
        <f t="shared" si="40"/>
        <v>0</v>
      </c>
      <c r="O280" s="13">
        <f t="shared" si="40"/>
        <v>0</v>
      </c>
    </row>
    <row r="281" spans="2:15">
      <c r="B281" s="3">
        <v>7671</v>
      </c>
      <c r="C281" s="4" t="s">
        <v>428</v>
      </c>
      <c r="D281" s="10"/>
      <c r="E281" s="10"/>
      <c r="F281" s="10"/>
      <c r="G281" s="10"/>
      <c r="H281" s="10"/>
      <c r="I281" s="10"/>
      <c r="J281" s="10"/>
      <c r="K281" s="10"/>
      <c r="L281" s="10"/>
      <c r="M281" s="10"/>
      <c r="N281" s="10"/>
      <c r="O281" s="10"/>
    </row>
    <row r="282" spans="2:15">
      <c r="B282" s="3">
        <v>7672</v>
      </c>
      <c r="C282" s="4" t="s">
        <v>429</v>
      </c>
      <c r="D282" s="10"/>
      <c r="E282" s="10"/>
      <c r="F282" s="10"/>
      <c r="G282" s="10"/>
      <c r="H282" s="10"/>
      <c r="I282" s="10"/>
      <c r="J282" s="10"/>
      <c r="K282" s="10"/>
      <c r="L282" s="10"/>
      <c r="M282" s="10"/>
      <c r="N282" s="10"/>
      <c r="O282" s="10"/>
    </row>
    <row r="283" spans="2:15">
      <c r="B283" s="5">
        <v>7675</v>
      </c>
      <c r="C283" s="5" t="s">
        <v>430</v>
      </c>
      <c r="D283" s="13"/>
      <c r="E283" s="13"/>
      <c r="F283" s="13"/>
      <c r="G283" s="13"/>
      <c r="H283" s="13"/>
      <c r="I283" s="13"/>
      <c r="J283" s="13"/>
      <c r="K283" s="13"/>
      <c r="L283" s="13"/>
      <c r="M283" s="13"/>
      <c r="N283" s="13"/>
      <c r="O283" s="13"/>
    </row>
    <row r="284" spans="2:15">
      <c r="B284" s="5">
        <v>7680</v>
      </c>
      <c r="C284" s="5" t="s">
        <v>431</v>
      </c>
      <c r="D284" s="13"/>
      <c r="E284" s="13"/>
      <c r="F284" s="13"/>
      <c r="G284" s="13"/>
      <c r="H284" s="13"/>
      <c r="I284" s="13"/>
      <c r="J284" s="13"/>
      <c r="K284" s="13"/>
      <c r="L284" s="13"/>
      <c r="M284" s="13"/>
      <c r="N284" s="13"/>
      <c r="O284" s="13"/>
    </row>
    <row r="285" spans="2:15">
      <c r="B285" s="5">
        <v>7690</v>
      </c>
      <c r="C285" s="5" t="s">
        <v>432</v>
      </c>
      <c r="D285" s="13"/>
      <c r="E285" s="13"/>
      <c r="F285" s="13"/>
      <c r="G285" s="13"/>
      <c r="H285" s="13"/>
      <c r="I285" s="13"/>
      <c r="J285" s="13"/>
      <c r="K285" s="13"/>
      <c r="L285" s="13"/>
      <c r="M285" s="13"/>
      <c r="N285" s="13"/>
      <c r="O285" s="13"/>
    </row>
    <row r="286" spans="2:15">
      <c r="D286" s="10"/>
      <c r="E286" s="10"/>
      <c r="F286" s="10"/>
      <c r="G286" s="10"/>
      <c r="H286" s="10"/>
      <c r="I286" s="10"/>
      <c r="J286" s="10"/>
      <c r="K286" s="10"/>
      <c r="L286" s="10"/>
      <c r="M286" s="10"/>
      <c r="N286" s="10"/>
      <c r="O286" s="10"/>
    </row>
    <row r="287" spans="2:15">
      <c r="B287" s="5" t="s">
        <v>433</v>
      </c>
      <c r="D287" s="17">
        <f>SUM(D288:D305)</f>
        <v>0</v>
      </c>
      <c r="E287" s="17">
        <f t="shared" ref="E287:O287" si="41">SUM(E288:E305)</f>
        <v>0</v>
      </c>
      <c r="F287" s="17">
        <f t="shared" si="41"/>
        <v>0</v>
      </c>
      <c r="G287" s="17">
        <f t="shared" si="41"/>
        <v>0</v>
      </c>
      <c r="H287" s="17">
        <f t="shared" si="41"/>
        <v>0</v>
      </c>
      <c r="I287" s="17">
        <f t="shared" si="41"/>
        <v>0</v>
      </c>
      <c r="J287" s="17">
        <f t="shared" si="41"/>
        <v>0</v>
      </c>
      <c r="K287" s="17">
        <f t="shared" si="41"/>
        <v>0</v>
      </c>
      <c r="L287" s="17">
        <f t="shared" si="41"/>
        <v>0</v>
      </c>
      <c r="M287" s="17">
        <f t="shared" si="41"/>
        <v>0</v>
      </c>
      <c r="N287" s="17">
        <f t="shared" si="41"/>
        <v>0</v>
      </c>
      <c r="O287" s="17">
        <f t="shared" si="41"/>
        <v>0</v>
      </c>
    </row>
    <row r="288" spans="2:15">
      <c r="B288" s="5">
        <v>7705</v>
      </c>
      <c r="C288" s="5" t="s">
        <v>434</v>
      </c>
      <c r="D288" s="10"/>
    </row>
    <row r="289" spans="2:4">
      <c r="B289" s="5">
        <v>7710</v>
      </c>
      <c r="C289" s="5" t="s">
        <v>435</v>
      </c>
      <c r="D289" s="10"/>
    </row>
    <row r="290" spans="2:4">
      <c r="B290" s="5">
        <v>7715</v>
      </c>
      <c r="C290" s="5" t="s">
        <v>436</v>
      </c>
      <c r="D290" s="10"/>
    </row>
    <row r="291" spans="2:4">
      <c r="B291" s="5">
        <v>7720</v>
      </c>
      <c r="C291" s="5" t="s">
        <v>437</v>
      </c>
      <c r="D291" s="10"/>
    </row>
    <row r="292" spans="2:4">
      <c r="B292" s="5">
        <v>7725</v>
      </c>
      <c r="C292" s="5" t="s">
        <v>55</v>
      </c>
      <c r="D292" s="10"/>
    </row>
    <row r="293" spans="2:4">
      <c r="B293" s="5">
        <v>7730</v>
      </c>
      <c r="C293" s="5" t="s">
        <v>438</v>
      </c>
      <c r="D293" s="10"/>
    </row>
    <row r="294" spans="2:4">
      <c r="B294" s="5">
        <v>7735</v>
      </c>
      <c r="C294" s="5" t="s">
        <v>439</v>
      </c>
      <c r="D294" s="10"/>
    </row>
    <row r="295" spans="2:4">
      <c r="B295" s="5">
        <v>7740</v>
      </c>
      <c r="C295" s="5" t="s">
        <v>440</v>
      </c>
      <c r="D295" s="10"/>
    </row>
    <row r="296" spans="2:4">
      <c r="B296" s="5">
        <v>7745</v>
      </c>
      <c r="C296" s="5" t="s">
        <v>441</v>
      </c>
      <c r="D296" s="10"/>
    </row>
    <row r="297" spans="2:4">
      <c r="B297" s="5">
        <v>7750</v>
      </c>
      <c r="C297" s="5" t="s">
        <v>52</v>
      </c>
      <c r="D297" s="10"/>
    </row>
    <row r="298" spans="2:4">
      <c r="B298" s="5">
        <v>7755</v>
      </c>
      <c r="C298" s="5" t="s">
        <v>442</v>
      </c>
      <c r="D298" s="10"/>
    </row>
    <row r="299" spans="2:4">
      <c r="B299" s="5">
        <v>7760</v>
      </c>
      <c r="C299" s="5" t="s">
        <v>443</v>
      </c>
      <c r="D299" s="10"/>
    </row>
    <row r="300" spans="2:4">
      <c r="B300" s="5">
        <v>7765</v>
      </c>
      <c r="C300" s="5" t="s">
        <v>444</v>
      </c>
      <c r="D300" s="10"/>
    </row>
    <row r="301" spans="2:4">
      <c r="B301" s="5">
        <v>7770</v>
      </c>
      <c r="C301" s="5" t="s">
        <v>445</v>
      </c>
      <c r="D301" s="10"/>
    </row>
    <row r="302" spans="2:4">
      <c r="B302" s="5">
        <v>7775</v>
      </c>
      <c r="C302" s="5" t="s">
        <v>446</v>
      </c>
      <c r="D302" s="10"/>
    </row>
    <row r="303" spans="2:4">
      <c r="B303" s="5">
        <v>7780</v>
      </c>
      <c r="C303" s="5" t="s">
        <v>447</v>
      </c>
      <c r="D303" s="10"/>
    </row>
    <row r="304" spans="2:4">
      <c r="B304" s="5">
        <v>7785</v>
      </c>
      <c r="C304" s="5" t="s">
        <v>448</v>
      </c>
      <c r="D304" s="10"/>
    </row>
    <row r="305" spans="2:15">
      <c r="B305" s="5">
        <v>7790</v>
      </c>
      <c r="C305" s="5" t="s">
        <v>449</v>
      </c>
      <c r="D305" s="10"/>
    </row>
    <row r="306" spans="2:15">
      <c r="D306" s="10"/>
    </row>
    <row r="307" spans="2:15">
      <c r="B307" s="5" t="s">
        <v>450</v>
      </c>
      <c r="D307" s="16">
        <f>SUM(D308:D316)</f>
        <v>0</v>
      </c>
      <c r="E307" s="16">
        <f t="shared" ref="E307:O307" si="42">SUM(E308:E316)</f>
        <v>0</v>
      </c>
      <c r="F307" s="16">
        <f t="shared" si="42"/>
        <v>0</v>
      </c>
      <c r="G307" s="16">
        <f t="shared" si="42"/>
        <v>0</v>
      </c>
      <c r="H307" s="16">
        <f t="shared" si="42"/>
        <v>0</v>
      </c>
      <c r="I307" s="16">
        <f t="shared" si="42"/>
        <v>0</v>
      </c>
      <c r="J307" s="16">
        <f t="shared" si="42"/>
        <v>0</v>
      </c>
      <c r="K307" s="16">
        <f t="shared" si="42"/>
        <v>0</v>
      </c>
      <c r="L307" s="16">
        <f t="shared" si="42"/>
        <v>0</v>
      </c>
      <c r="M307" s="16">
        <f t="shared" si="42"/>
        <v>0</v>
      </c>
      <c r="N307" s="16">
        <f t="shared" si="42"/>
        <v>0</v>
      </c>
      <c r="O307" s="16">
        <f t="shared" si="42"/>
        <v>0</v>
      </c>
    </row>
    <row r="308" spans="2:15">
      <c r="B308" s="5">
        <v>7801</v>
      </c>
      <c r="C308" s="5" t="s">
        <v>451</v>
      </c>
      <c r="D308" s="10"/>
      <c r="E308" s="10"/>
      <c r="F308" s="10"/>
      <c r="G308" s="10"/>
      <c r="H308" s="10"/>
      <c r="I308" s="10"/>
      <c r="J308" s="10"/>
      <c r="K308" s="10"/>
      <c r="L308" s="10"/>
      <c r="M308" s="10"/>
      <c r="N308" s="10"/>
      <c r="O308" s="10"/>
    </row>
    <row r="309" spans="2:15">
      <c r="B309" s="5">
        <v>7802</v>
      </c>
      <c r="C309" s="5" t="s">
        <v>452</v>
      </c>
      <c r="D309" s="10"/>
      <c r="E309" s="10"/>
      <c r="F309" s="10"/>
      <c r="G309" s="10"/>
      <c r="H309" s="10"/>
      <c r="I309" s="10"/>
      <c r="J309" s="10"/>
      <c r="K309" s="10"/>
      <c r="L309" s="10"/>
      <c r="M309" s="10"/>
      <c r="N309" s="10"/>
      <c r="O309" s="10"/>
    </row>
    <row r="310" spans="2:15">
      <c r="B310" s="5">
        <v>7803</v>
      </c>
      <c r="C310" s="5" t="s">
        <v>453</v>
      </c>
      <c r="D310" s="10"/>
      <c r="E310" s="10"/>
      <c r="F310" s="10"/>
      <c r="G310" s="10"/>
      <c r="H310" s="10"/>
      <c r="I310" s="10"/>
      <c r="J310" s="10"/>
      <c r="K310" s="10"/>
      <c r="L310" s="10"/>
      <c r="M310" s="10"/>
      <c r="N310" s="10"/>
      <c r="O310" s="10"/>
    </row>
    <row r="311" spans="2:15">
      <c r="B311" s="5">
        <v>7804</v>
      </c>
      <c r="C311" s="5" t="s">
        <v>454</v>
      </c>
      <c r="D311" s="10"/>
      <c r="E311" s="10"/>
      <c r="F311" s="10"/>
      <c r="G311" s="10"/>
      <c r="H311" s="10"/>
      <c r="I311" s="10"/>
      <c r="J311" s="10"/>
      <c r="K311" s="10"/>
      <c r="L311" s="10"/>
      <c r="M311" s="10"/>
      <c r="N311" s="10"/>
      <c r="O311" s="10"/>
    </row>
    <row r="312" spans="2:15">
      <c r="B312" s="5">
        <v>7805</v>
      </c>
      <c r="C312" s="5" t="s">
        <v>455</v>
      </c>
      <c r="D312" s="10"/>
      <c r="E312" s="10"/>
      <c r="F312" s="10"/>
      <c r="G312" s="10"/>
      <c r="H312" s="10"/>
      <c r="I312" s="10"/>
      <c r="J312" s="10"/>
      <c r="K312" s="10"/>
      <c r="L312" s="10"/>
      <c r="M312" s="10"/>
      <c r="N312" s="10"/>
      <c r="O312" s="10"/>
    </row>
    <row r="313" spans="2:15">
      <c r="B313" s="5">
        <v>7806</v>
      </c>
      <c r="C313" s="5" t="s">
        <v>456</v>
      </c>
      <c r="D313" s="10"/>
      <c r="E313" s="10"/>
      <c r="F313" s="10"/>
      <c r="G313" s="10"/>
      <c r="H313" s="10"/>
      <c r="I313" s="10"/>
      <c r="J313" s="10"/>
      <c r="K313" s="10"/>
      <c r="L313" s="10"/>
      <c r="M313" s="10"/>
      <c r="N313" s="10"/>
      <c r="O313" s="10"/>
    </row>
    <row r="314" spans="2:15">
      <c r="B314" s="5">
        <v>7808</v>
      </c>
      <c r="C314" s="5" t="s">
        <v>457</v>
      </c>
      <c r="D314" s="10"/>
      <c r="E314" s="10"/>
      <c r="F314" s="10"/>
      <c r="G314" s="10"/>
      <c r="H314" s="10"/>
      <c r="I314" s="10"/>
      <c r="J314" s="10"/>
      <c r="K314" s="10"/>
      <c r="L314" s="10"/>
      <c r="M314" s="10"/>
      <c r="N314" s="10"/>
      <c r="O314" s="10"/>
    </row>
    <row r="315" spans="2:15">
      <c r="B315" s="5">
        <v>7809</v>
      </c>
      <c r="C315" s="5" t="s">
        <v>458</v>
      </c>
      <c r="D315" s="10"/>
      <c r="E315" s="10"/>
      <c r="F315" s="10"/>
      <c r="G315" s="10"/>
      <c r="H315" s="10"/>
      <c r="I315" s="10"/>
      <c r="J315" s="10"/>
      <c r="K315" s="10"/>
      <c r="L315" s="10"/>
      <c r="M315" s="10"/>
      <c r="N315" s="10"/>
      <c r="O315" s="10"/>
    </row>
    <row r="316" spans="2:15">
      <c r="B316" s="5">
        <v>7810</v>
      </c>
      <c r="C316" s="5" t="s">
        <v>459</v>
      </c>
      <c r="D316" s="10"/>
      <c r="E316" s="10"/>
      <c r="F316" s="10"/>
      <c r="G316" s="10"/>
      <c r="H316" s="10"/>
      <c r="I316" s="10"/>
      <c r="J316" s="10"/>
      <c r="K316" s="10"/>
      <c r="L316" s="10"/>
      <c r="M316" s="10"/>
      <c r="N316" s="10"/>
      <c r="O316" s="10"/>
    </row>
    <row r="317" spans="2:15">
      <c r="D317" s="10"/>
      <c r="E317" s="10"/>
      <c r="F317" s="10"/>
      <c r="G317" s="10"/>
      <c r="H317" s="10"/>
      <c r="I317" s="10"/>
      <c r="J317" s="10"/>
      <c r="K317" s="10"/>
      <c r="L317" s="10"/>
      <c r="M317" s="10"/>
      <c r="N317" s="10"/>
      <c r="O317" s="10"/>
    </row>
    <row r="318" spans="2:15">
      <c r="B318" s="5" t="s">
        <v>460</v>
      </c>
      <c r="D318" s="16">
        <f>SUM(D319:D325)</f>
        <v>0</v>
      </c>
      <c r="E318" s="16">
        <f t="shared" ref="E318:O318" si="43">SUM(E319:E325)</f>
        <v>0</v>
      </c>
      <c r="F318" s="16">
        <f t="shared" si="43"/>
        <v>0</v>
      </c>
      <c r="G318" s="16">
        <f t="shared" si="43"/>
        <v>0</v>
      </c>
      <c r="H318" s="16">
        <f t="shared" si="43"/>
        <v>0</v>
      </c>
      <c r="I318" s="16">
        <f t="shared" si="43"/>
        <v>0</v>
      </c>
      <c r="J318" s="16">
        <f t="shared" si="43"/>
        <v>0</v>
      </c>
      <c r="K318" s="16">
        <f t="shared" si="43"/>
        <v>0</v>
      </c>
      <c r="L318" s="16">
        <f t="shared" si="43"/>
        <v>0</v>
      </c>
      <c r="M318" s="16">
        <f t="shared" si="43"/>
        <v>0</v>
      </c>
      <c r="N318" s="16">
        <f t="shared" si="43"/>
        <v>0</v>
      </c>
      <c r="O318" s="16">
        <f t="shared" si="43"/>
        <v>0</v>
      </c>
    </row>
    <row r="319" spans="2:15">
      <c r="B319" s="5">
        <v>7905</v>
      </c>
      <c r="C319" s="5" t="s">
        <v>461</v>
      </c>
      <c r="D319" s="10"/>
      <c r="E319" s="10"/>
      <c r="F319" s="10"/>
      <c r="G319" s="10"/>
      <c r="H319" s="10"/>
      <c r="I319" s="10"/>
      <c r="J319" s="10"/>
      <c r="K319" s="10"/>
      <c r="L319" s="10"/>
      <c r="M319" s="10"/>
      <c r="N319" s="10"/>
      <c r="O319" s="10"/>
    </row>
    <row r="320" spans="2:15">
      <c r="B320" s="5">
        <v>7910</v>
      </c>
      <c r="C320" s="5" t="s">
        <v>462</v>
      </c>
      <c r="D320" s="10"/>
      <c r="E320" s="10"/>
      <c r="F320" s="10"/>
      <c r="G320" s="10"/>
      <c r="H320" s="10"/>
      <c r="I320" s="10"/>
      <c r="J320" s="10"/>
      <c r="K320" s="10"/>
      <c r="L320" s="10"/>
      <c r="M320" s="10"/>
      <c r="N320" s="10"/>
      <c r="O320" s="10"/>
    </row>
    <row r="321" spans="2:15">
      <c r="B321" s="5">
        <v>7911</v>
      </c>
      <c r="C321" s="5" t="s">
        <v>463</v>
      </c>
      <c r="D321" s="10"/>
      <c r="E321" s="10"/>
      <c r="F321" s="10"/>
      <c r="G321" s="10"/>
      <c r="H321" s="10"/>
      <c r="I321" s="10"/>
      <c r="J321" s="10"/>
      <c r="K321" s="10"/>
      <c r="L321" s="10"/>
      <c r="M321" s="10"/>
      <c r="N321" s="10"/>
      <c r="O321" s="10"/>
    </row>
    <row r="322" spans="2:15">
      <c r="B322" s="5">
        <v>7915</v>
      </c>
      <c r="C322" s="5" t="s">
        <v>464</v>
      </c>
      <c r="D322" s="10"/>
      <c r="E322" s="10"/>
      <c r="F322" s="10"/>
      <c r="G322" s="10"/>
      <c r="H322" s="10"/>
      <c r="I322" s="10"/>
      <c r="J322" s="10"/>
      <c r="K322" s="10"/>
      <c r="L322" s="10"/>
      <c r="M322" s="10"/>
      <c r="N322" s="10"/>
      <c r="O322" s="10"/>
    </row>
    <row r="323" spans="2:15">
      <c r="B323" s="5">
        <v>7920</v>
      </c>
      <c r="C323" s="5" t="s">
        <v>465</v>
      </c>
      <c r="D323" s="10"/>
      <c r="E323" s="10"/>
      <c r="F323" s="10"/>
      <c r="G323" s="10"/>
      <c r="H323" s="10"/>
      <c r="I323" s="10"/>
      <c r="J323" s="10"/>
      <c r="K323" s="10"/>
      <c r="L323" s="10"/>
      <c r="M323" s="10"/>
      <c r="N323" s="10"/>
      <c r="O323" s="10"/>
    </row>
    <row r="324" spans="2:15">
      <c r="B324" s="5">
        <v>7930</v>
      </c>
      <c r="C324" s="5" t="s">
        <v>466</v>
      </c>
      <c r="D324" s="10"/>
      <c r="E324" s="10"/>
      <c r="F324" s="10"/>
      <c r="G324" s="10"/>
      <c r="H324" s="10"/>
      <c r="I324" s="10"/>
      <c r="J324" s="10"/>
      <c r="K324" s="10"/>
      <c r="L324" s="10"/>
      <c r="M324" s="10"/>
      <c r="N324" s="10"/>
      <c r="O324" s="10"/>
    </row>
    <row r="325" spans="2:15">
      <c r="B325" s="5">
        <v>7940</v>
      </c>
      <c r="C325" s="5" t="s">
        <v>467</v>
      </c>
      <c r="D325" s="10"/>
      <c r="E325" s="10"/>
      <c r="F325" s="10"/>
      <c r="G325" s="10"/>
      <c r="H325" s="10"/>
      <c r="I325" s="10"/>
      <c r="J325" s="10"/>
      <c r="K325" s="10"/>
      <c r="L325" s="10"/>
      <c r="M325" s="10"/>
      <c r="N325" s="10"/>
      <c r="O325" s="10"/>
    </row>
    <row r="326" spans="2:15">
      <c r="D326" s="10"/>
      <c r="E326" s="10"/>
      <c r="F326" s="10"/>
      <c r="G326" s="10"/>
      <c r="H326" s="10"/>
      <c r="I326" s="10"/>
      <c r="J326" s="10"/>
      <c r="K326" s="10"/>
      <c r="L326" s="10"/>
      <c r="M326" s="10"/>
      <c r="N326" s="10"/>
      <c r="O326" s="10"/>
    </row>
    <row r="327" spans="2:15">
      <c r="B327" s="5" t="s">
        <v>468</v>
      </c>
      <c r="D327" s="16">
        <f>SUM(D328:D329)</f>
        <v>0</v>
      </c>
      <c r="E327" s="16">
        <f t="shared" ref="E327:O327" si="44">SUM(E328:E329)</f>
        <v>0</v>
      </c>
      <c r="F327" s="16">
        <f t="shared" si="44"/>
        <v>0</v>
      </c>
      <c r="G327" s="16">
        <f t="shared" si="44"/>
        <v>0</v>
      </c>
      <c r="H327" s="16">
        <f t="shared" si="44"/>
        <v>0</v>
      </c>
      <c r="I327" s="16">
        <f t="shared" si="44"/>
        <v>0</v>
      </c>
      <c r="J327" s="16">
        <f t="shared" si="44"/>
        <v>0</v>
      </c>
      <c r="K327" s="16">
        <f t="shared" si="44"/>
        <v>0</v>
      </c>
      <c r="L327" s="16">
        <f t="shared" si="44"/>
        <v>0</v>
      </c>
      <c r="M327" s="16">
        <f t="shared" si="44"/>
        <v>0</v>
      </c>
      <c r="N327" s="16">
        <f t="shared" si="44"/>
        <v>0</v>
      </c>
      <c r="O327" s="16">
        <f t="shared" si="44"/>
        <v>0</v>
      </c>
    </row>
    <row r="328" spans="2:15">
      <c r="B328" s="5">
        <v>8000</v>
      </c>
      <c r="C328" s="5" t="s">
        <v>469</v>
      </c>
      <c r="D328" s="10"/>
      <c r="E328" s="10"/>
      <c r="F328" s="10"/>
      <c r="G328" s="10"/>
      <c r="H328" s="10"/>
      <c r="I328" s="10"/>
      <c r="J328" s="10"/>
      <c r="K328" s="10"/>
      <c r="L328" s="10"/>
      <c r="M328" s="10"/>
      <c r="N328" s="10"/>
      <c r="O328" s="10"/>
    </row>
    <row r="329" spans="2:15">
      <c r="B329" s="5">
        <v>8050</v>
      </c>
      <c r="C329" s="5" t="s">
        <v>470</v>
      </c>
      <c r="D329" s="10"/>
      <c r="E329" s="10"/>
      <c r="F329" s="10"/>
      <c r="G329" s="10"/>
      <c r="H329" s="10"/>
      <c r="I329" s="10"/>
      <c r="J329" s="10"/>
      <c r="K329" s="10"/>
      <c r="L329" s="10"/>
      <c r="M329" s="10"/>
      <c r="N329" s="10"/>
      <c r="O329" s="10"/>
    </row>
    <row r="330" spans="2:15">
      <c r="D330" s="10"/>
      <c r="E330" s="10"/>
      <c r="F330" s="10"/>
      <c r="G330" s="10"/>
      <c r="H330" s="10"/>
      <c r="I330" s="10"/>
      <c r="J330" s="10"/>
      <c r="K330" s="10"/>
      <c r="L330" s="10"/>
      <c r="M330" s="10"/>
      <c r="N330" s="10"/>
      <c r="O330" s="10"/>
    </row>
    <row r="331" spans="2:15">
      <c r="B331" s="5" t="s">
        <v>471</v>
      </c>
      <c r="D331" s="16">
        <f>SUM(D332:D335)</f>
        <v>0</v>
      </c>
      <c r="E331" s="16">
        <f t="shared" ref="E331:O331" si="45">SUM(E332:E335)</f>
        <v>0</v>
      </c>
      <c r="F331" s="16">
        <f t="shared" si="45"/>
        <v>0</v>
      </c>
      <c r="G331" s="16">
        <f t="shared" si="45"/>
        <v>0</v>
      </c>
      <c r="H331" s="16">
        <f t="shared" si="45"/>
        <v>0</v>
      </c>
      <c r="I331" s="16">
        <f t="shared" si="45"/>
        <v>0</v>
      </c>
      <c r="J331" s="16">
        <f t="shared" si="45"/>
        <v>0</v>
      </c>
      <c r="K331" s="16">
        <f t="shared" si="45"/>
        <v>0</v>
      </c>
      <c r="L331" s="16">
        <f t="shared" si="45"/>
        <v>0</v>
      </c>
      <c r="M331" s="16">
        <f t="shared" si="45"/>
        <v>0</v>
      </c>
      <c r="N331" s="16">
        <f t="shared" si="45"/>
        <v>0</v>
      </c>
      <c r="O331" s="16">
        <f t="shared" si="45"/>
        <v>0</v>
      </c>
    </row>
    <row r="332" spans="2:15">
      <c r="B332" s="5">
        <v>9000</v>
      </c>
      <c r="C332" s="5" t="s">
        <v>472</v>
      </c>
      <c r="D332" s="10"/>
      <c r="E332" s="10"/>
      <c r="F332" s="10"/>
      <c r="G332" s="10"/>
      <c r="H332" s="10"/>
      <c r="I332" s="10"/>
      <c r="J332" s="10"/>
      <c r="K332" s="10"/>
      <c r="L332" s="10"/>
      <c r="M332" s="10"/>
      <c r="N332" s="10"/>
      <c r="O332" s="10"/>
    </row>
    <row r="333" spans="2:15">
      <c r="B333" s="5">
        <v>9010</v>
      </c>
      <c r="C333" s="5" t="s">
        <v>473</v>
      </c>
      <c r="D333" s="10"/>
      <c r="E333" s="10"/>
      <c r="F333" s="10"/>
      <c r="G333" s="10"/>
      <c r="H333" s="10"/>
      <c r="I333" s="10"/>
      <c r="J333" s="10"/>
      <c r="K333" s="10"/>
      <c r="L333" s="10"/>
      <c r="M333" s="10"/>
      <c r="N333" s="10"/>
      <c r="O333" s="10"/>
    </row>
    <row r="334" spans="2:15">
      <c r="B334" s="5">
        <v>9020</v>
      </c>
      <c r="C334" s="5" t="s">
        <v>474</v>
      </c>
      <c r="D334" s="10"/>
      <c r="E334" s="10"/>
      <c r="F334" s="10"/>
      <c r="G334" s="10"/>
      <c r="H334" s="10"/>
      <c r="I334" s="10"/>
      <c r="J334" s="10"/>
      <c r="K334" s="10"/>
      <c r="L334" s="10"/>
      <c r="M334" s="10"/>
      <c r="N334" s="10"/>
      <c r="O334" s="10"/>
    </row>
    <row r="335" spans="2:15">
      <c r="B335" s="5">
        <v>9030</v>
      </c>
      <c r="C335" s="5" t="s">
        <v>475</v>
      </c>
      <c r="D335" s="10"/>
      <c r="E335" s="10"/>
      <c r="F335" s="10"/>
      <c r="G335" s="10"/>
      <c r="H335" s="10"/>
      <c r="I335" s="10"/>
      <c r="J335" s="10"/>
      <c r="K335" s="10"/>
      <c r="L335" s="10"/>
      <c r="M335" s="10"/>
      <c r="N335" s="10"/>
      <c r="O335" s="10"/>
    </row>
    <row r="336" spans="2:15">
      <c r="D336" s="10"/>
      <c r="E336" s="10"/>
      <c r="F336" s="10"/>
      <c r="G336" s="10"/>
      <c r="H336" s="10"/>
      <c r="I336" s="10"/>
      <c r="J336" s="10"/>
      <c r="K336" s="10"/>
      <c r="L336" s="10"/>
      <c r="M336" s="10"/>
      <c r="N336" s="10"/>
      <c r="O336" s="10"/>
    </row>
    <row r="337" spans="2:15">
      <c r="B337" s="5" t="s">
        <v>476</v>
      </c>
      <c r="D337" s="16">
        <f>SUM(D338:D341)</f>
        <v>0</v>
      </c>
      <c r="E337" s="16">
        <f t="shared" ref="E337:O337" si="46">SUM(E338:E341)</f>
        <v>0</v>
      </c>
      <c r="F337" s="16">
        <f t="shared" si="46"/>
        <v>0</v>
      </c>
      <c r="G337" s="16">
        <f t="shared" si="46"/>
        <v>0</v>
      </c>
      <c r="H337" s="16">
        <f t="shared" si="46"/>
        <v>0</v>
      </c>
      <c r="I337" s="16">
        <f t="shared" si="46"/>
        <v>0</v>
      </c>
      <c r="J337" s="16">
        <f t="shared" si="46"/>
        <v>0</v>
      </c>
      <c r="K337" s="16">
        <f t="shared" si="46"/>
        <v>0</v>
      </c>
      <c r="L337" s="16">
        <f t="shared" si="46"/>
        <v>0</v>
      </c>
      <c r="M337" s="16">
        <f t="shared" si="46"/>
        <v>0</v>
      </c>
      <c r="N337" s="16">
        <f t="shared" si="46"/>
        <v>0</v>
      </c>
      <c r="O337" s="16">
        <f t="shared" si="46"/>
        <v>0</v>
      </c>
    </row>
    <row r="338" spans="2:15">
      <c r="B338" s="5">
        <v>9040</v>
      </c>
      <c r="C338" s="5" t="s">
        <v>61</v>
      </c>
      <c r="D338" s="10"/>
      <c r="E338" s="10"/>
      <c r="F338" s="10"/>
      <c r="G338" s="10"/>
      <c r="H338" s="10"/>
      <c r="I338" s="10"/>
      <c r="J338" s="10"/>
      <c r="K338" s="10"/>
      <c r="L338" s="10"/>
      <c r="M338" s="10"/>
      <c r="N338" s="10"/>
      <c r="O338" s="10"/>
    </row>
    <row r="339" spans="2:15">
      <c r="B339" s="5">
        <v>9050</v>
      </c>
      <c r="C339" s="5" t="s">
        <v>477</v>
      </c>
      <c r="D339" s="10"/>
      <c r="E339" s="10"/>
      <c r="F339" s="10"/>
      <c r="G339" s="10"/>
      <c r="H339" s="10"/>
      <c r="I339" s="10"/>
      <c r="J339" s="10"/>
      <c r="K339" s="10"/>
      <c r="L339" s="10"/>
      <c r="M339" s="10"/>
      <c r="N339" s="10"/>
      <c r="O339" s="10"/>
    </row>
    <row r="340" spans="2:15">
      <c r="B340" s="5">
        <v>9060</v>
      </c>
      <c r="C340" s="5" t="s">
        <v>478</v>
      </c>
      <c r="D340" s="10"/>
      <c r="E340" s="10"/>
      <c r="F340" s="10"/>
      <c r="G340" s="10"/>
      <c r="H340" s="10"/>
      <c r="I340" s="10"/>
      <c r="J340" s="10"/>
      <c r="K340" s="10"/>
      <c r="L340" s="10"/>
      <c r="M340" s="10"/>
      <c r="N340" s="10"/>
      <c r="O340" s="10"/>
    </row>
    <row r="341" spans="2:15">
      <c r="B341" s="5">
        <v>9070</v>
      </c>
      <c r="C341" s="5" t="s">
        <v>479</v>
      </c>
      <c r="D341" s="10"/>
      <c r="E341" s="10"/>
      <c r="F341" s="10"/>
      <c r="G341" s="10"/>
      <c r="H341" s="10"/>
      <c r="I341" s="10"/>
      <c r="J341" s="10"/>
      <c r="K341" s="10"/>
      <c r="L341" s="10"/>
      <c r="M341" s="10"/>
      <c r="N341" s="10"/>
      <c r="O341" s="10"/>
    </row>
    <row r="342" spans="2:15">
      <c r="D342" s="10"/>
      <c r="E342" s="10"/>
      <c r="F342" s="10"/>
      <c r="G342" s="10"/>
      <c r="H342" s="10"/>
      <c r="I342" s="10"/>
      <c r="J342" s="10"/>
      <c r="K342" s="10"/>
      <c r="L342" s="10"/>
      <c r="M342" s="10"/>
      <c r="N342" s="10"/>
      <c r="O342" s="10"/>
    </row>
    <row r="343" spans="2:15">
      <c r="B343" s="5" t="s">
        <v>480</v>
      </c>
      <c r="D343" s="16">
        <f>SUM(D344:D346)</f>
        <v>0</v>
      </c>
      <c r="E343" s="16">
        <f t="shared" ref="E343:O343" si="47">SUM(E344:E346)</f>
        <v>0</v>
      </c>
      <c r="F343" s="16">
        <f t="shared" si="47"/>
        <v>0</v>
      </c>
      <c r="G343" s="16">
        <f t="shared" si="47"/>
        <v>0</v>
      </c>
      <c r="H343" s="16">
        <f t="shared" si="47"/>
        <v>0</v>
      </c>
      <c r="I343" s="16">
        <f t="shared" si="47"/>
        <v>0</v>
      </c>
      <c r="J343" s="16">
        <f t="shared" si="47"/>
        <v>0</v>
      </c>
      <c r="K343" s="16">
        <f t="shared" si="47"/>
        <v>0</v>
      </c>
      <c r="L343" s="16">
        <f t="shared" si="47"/>
        <v>0</v>
      </c>
      <c r="M343" s="16">
        <f t="shared" si="47"/>
        <v>0</v>
      </c>
      <c r="N343" s="16">
        <f t="shared" si="47"/>
        <v>0</v>
      </c>
      <c r="O343" s="16">
        <f t="shared" si="47"/>
        <v>0</v>
      </c>
    </row>
    <row r="344" spans="2:15">
      <c r="B344" s="5">
        <v>9080</v>
      </c>
      <c r="C344" s="5" t="s">
        <v>481</v>
      </c>
      <c r="D344" s="10"/>
    </row>
    <row r="345" spans="2:15">
      <c r="B345" s="5">
        <v>9090</v>
      </c>
      <c r="C345" s="5" t="s">
        <v>482</v>
      </c>
      <c r="D345" s="10"/>
    </row>
    <row r="346" spans="2:15">
      <c r="B346" s="5">
        <v>9095</v>
      </c>
      <c r="C346" s="5" t="s">
        <v>483</v>
      </c>
      <c r="D346" s="10"/>
    </row>
    <row r="347" spans="2:15">
      <c r="D347" s="10"/>
    </row>
    <row r="348" spans="2:15">
      <c r="B348" s="5" t="s">
        <v>484</v>
      </c>
      <c r="D348" s="16">
        <f>SUM(D349:D351)</f>
        <v>0</v>
      </c>
      <c r="E348" s="16">
        <f t="shared" ref="E348:O348" si="48">SUM(E349:E351)</f>
        <v>0</v>
      </c>
      <c r="F348" s="16">
        <f t="shared" si="48"/>
        <v>0</v>
      </c>
      <c r="G348" s="16">
        <f t="shared" si="48"/>
        <v>0</v>
      </c>
      <c r="H348" s="16">
        <f t="shared" si="48"/>
        <v>0</v>
      </c>
      <c r="I348" s="16">
        <f t="shared" si="48"/>
        <v>0</v>
      </c>
      <c r="J348" s="16">
        <f t="shared" si="48"/>
        <v>0</v>
      </c>
      <c r="K348" s="16">
        <f t="shared" si="48"/>
        <v>0</v>
      </c>
      <c r="L348" s="16">
        <f t="shared" si="48"/>
        <v>0</v>
      </c>
      <c r="M348" s="16">
        <f t="shared" si="48"/>
        <v>0</v>
      </c>
      <c r="N348" s="16">
        <f t="shared" si="48"/>
        <v>0</v>
      </c>
      <c r="O348" s="16">
        <f t="shared" si="48"/>
        <v>0</v>
      </c>
    </row>
    <row r="349" spans="2:15">
      <c r="B349" s="5">
        <v>9100</v>
      </c>
      <c r="C349" s="5" t="s">
        <v>485</v>
      </c>
      <c r="D349" s="10"/>
    </row>
    <row r="350" spans="2:15">
      <c r="B350" s="5">
        <v>9200</v>
      </c>
      <c r="C350" s="5" t="s">
        <v>486</v>
      </c>
      <c r="D350" s="10"/>
    </row>
    <row r="351" spans="2:15">
      <c r="B351" s="5">
        <v>9300</v>
      </c>
      <c r="C351" s="5" t="s">
        <v>487</v>
      </c>
      <c r="D351" s="10"/>
    </row>
    <row r="352" spans="2:15">
      <c r="B352" s="5"/>
      <c r="C352" s="5"/>
      <c r="D352" s="10"/>
    </row>
    <row r="353" spans="2:4">
      <c r="B353" s="5">
        <v>9900</v>
      </c>
      <c r="C353" s="5" t="s">
        <v>488</v>
      </c>
      <c r="D353" s="10"/>
    </row>
    <row r="354" spans="2:4">
      <c r="D354" s="10"/>
    </row>
    <row r="355" spans="2:4">
      <c r="D355" s="10"/>
    </row>
    <row r="356" spans="2:4">
      <c r="D356" s="10"/>
    </row>
    <row r="357" spans="2:4">
      <c r="D357" s="10"/>
    </row>
  </sheetData>
  <mergeCells count="1">
    <mergeCell ref="D4:O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75903-E244-4DBE-B306-FB3BF1F2AE34}">
  <dimension ref="A1:D1"/>
  <sheetViews>
    <sheetView workbookViewId="0"/>
  </sheetViews>
  <sheetFormatPr defaultColWidth="8.81640625" defaultRowHeight="14.5"/>
  <sheetData>
    <row r="1" spans="1:4">
      <c r="A1" s="82" t="s">
        <v>489</v>
      </c>
      <c r="B1" s="82" t="s">
        <v>490</v>
      </c>
      <c r="C1" s="82" t="s">
        <v>491</v>
      </c>
      <c r="D1" s="82" t="s">
        <v>492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2BFFB57BD794FB1D663606FF228DE" ma:contentTypeVersion="14" ma:contentTypeDescription="Create a new document." ma:contentTypeScope="" ma:versionID="9f6db0ab78cb71b10460b42f6b0c7590">
  <xsd:schema xmlns:xsd="http://www.w3.org/2001/XMLSchema" xmlns:xs="http://www.w3.org/2001/XMLSchema" xmlns:p="http://schemas.microsoft.com/office/2006/metadata/properties" xmlns:ns3="b5218de0-2c03-4115-beab-5b02ab1d0c29" xmlns:ns4="f42b4e33-cdb9-4614-add0-1f3709b29169" targetNamespace="http://schemas.microsoft.com/office/2006/metadata/properties" ma:root="true" ma:fieldsID="7d9c1a79d8f322b5abd4a99a70b6e447" ns3:_="" ns4:_="">
    <xsd:import namespace="b5218de0-2c03-4115-beab-5b02ab1d0c29"/>
    <xsd:import namespace="f42b4e33-cdb9-4614-add0-1f3709b2916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18de0-2c03-4115-beab-5b02ab1d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2b4e33-cdb9-4614-add0-1f3709b291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218de0-2c03-4115-beab-5b02ab1d0c29" xsi:nil="true"/>
  </documentManagement>
</p:properties>
</file>

<file path=customXml/itemProps1.xml><?xml version="1.0" encoding="utf-8"?>
<ds:datastoreItem xmlns:ds="http://schemas.openxmlformats.org/officeDocument/2006/customXml" ds:itemID="{4990A45E-6627-47C7-B0B7-DE5DCD7EF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18de0-2c03-4115-beab-5b02ab1d0c29"/>
    <ds:schemaRef ds:uri="f42b4e33-cdb9-4614-add0-1f3709b291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FE6750-80F3-4915-B555-807D71B2722D}">
  <ds:schemaRefs>
    <ds:schemaRef ds:uri="http://schemas.microsoft.com/sharepoint/v3/contenttype/forms"/>
  </ds:schemaRefs>
</ds:datastoreItem>
</file>

<file path=customXml/itemProps3.xml><?xml version="1.0" encoding="utf-8"?>
<ds:datastoreItem xmlns:ds="http://schemas.openxmlformats.org/officeDocument/2006/customXml" ds:itemID="{E28F52C0-751E-4D49-9CC5-7883E41B085C}">
  <ds:schemaRef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f42b4e33-cdb9-4614-add0-1f3709b29169"/>
    <ds:schemaRef ds:uri="b5218de0-2c03-4115-beab-5b02ab1d0c29"/>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RiskSerializationData8</vt:lpstr>
      <vt:lpstr>Cash Flow Calculator Blank</vt:lpstr>
      <vt:lpstr>Cash Flow Calculator Example</vt:lpstr>
      <vt:lpstr>COA</vt:lpstr>
      <vt:lpstr>rsklibSimData</vt:lpstr>
      <vt:lpstr>RiskSerializationData8!BrowseRecords</vt:lpstr>
      <vt:lpstr>RiskSerializationData8!DistributionRecords</vt:lpstr>
      <vt:lpstr>RiskSerializationData8!SerializationHeader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MMcDaniel</dc:creator>
  <cp:keywords/>
  <dc:description/>
  <cp:lastModifiedBy>Elodie E. Smith</cp:lastModifiedBy>
  <cp:revision/>
  <dcterms:created xsi:type="dcterms:W3CDTF">2017-05-16T12:39:47Z</dcterms:created>
  <dcterms:modified xsi:type="dcterms:W3CDTF">2024-07-12T18:01:12Z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0x010100ACD2BFFB57BD794FB1D663606FF228DE</vt:lpwstr>
  </property>
</Properties>
</file>